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embeddings/oleObject8.bin" ContentType="application/vnd.openxmlformats-officedocument.oleObject"/>
  <Override PartName="/xl/embeddings/oleObject9.bin" ContentType="application/vnd.openxmlformats-officedocument.oleObject"/>
  <Override PartName="/xl/embeddings/oleObject10.bin" ContentType="application/vnd.openxmlformats-officedocument.oleObject"/>
  <Override PartName="/xl/embeddings/oleObject11.bin" ContentType="application/vnd.openxmlformats-officedocument.oleObject"/>
  <Override PartName="/xl/embeddings/oleObject12.bin" ContentType="application/vnd.openxmlformats-officedocument.oleObject"/>
  <Override PartName="/xl/embeddings/oleObject13.bin" ContentType="application/vnd.openxmlformats-officedocument.oleObject"/>
  <Override PartName="/xl/embeddings/oleObject14.bin" ContentType="application/vnd.openxmlformats-officedocument.oleObject"/>
  <Override PartName="/xl/ctrlProps/ctrlProp1.xml" ContentType="application/vnd.ms-excel.controlproperties+xml"/>
  <Override PartName="/xl/ctrlProps/ctrlProp2.xml" ContentType="application/vnd.ms-excel.controlproperties+xml"/>
  <Override PartName="/xl/ctrlProps/ctrlProp3.xml" ContentType="application/vnd.ms-excel.controlproperties+xml"/>
  <Override PartName="/xl/ctrlProps/ctrlProp4.xml" ContentType="application/vnd.ms-excel.controlproperties+xml"/>
  <Override PartName="/xl/ctrlProps/ctrlProp5.xml" ContentType="application/vnd.ms-excel.controlproperties+xml"/>
  <Override PartName="/xl/ctrlProps/ctrlProp6.xml" ContentType="application/vnd.ms-excel.controlproperties+xml"/>
  <Override PartName="/xl/ctrlProps/ctrlProp7.xml" ContentType="application/vnd.ms-excel.controlproperties+xml"/>
  <Override PartName="/xl/ctrlProps/ctrlProp8.xml" ContentType="application/vnd.ms-excel.controlproperties+xml"/>
  <Override PartName="/xl/ctrlProps/ctrlProp9.xml" ContentType="application/vnd.ms-excel.controlproperties+xml"/>
  <Override PartName="/xl/ctrlProps/ctrlProp10.xml" ContentType="application/vnd.ms-excel.controlproperties+xml"/>
  <Override PartName="/xl/ctrlProps/ctrlProp11.xml" ContentType="application/vnd.ms-excel.controlproperties+xml"/>
  <Override PartName="/xl/ctrlProps/ctrlProp12.xml" ContentType="application/vnd.ms-excel.controlproperties+xml"/>
  <Override PartName="/xl/ctrlProps/ctrlProp13.xml" ContentType="application/vnd.ms-excel.controlproperties+xml"/>
  <Override PartName="/xl/ctrlProps/ctrlProp14.xml" ContentType="application/vnd.ms-excel.controlproperties+xml"/>
  <Override PartName="/xl/ctrlProps/ctrlProp15.xml" ContentType="application/vnd.ms-excel.controlproperties+xml"/>
  <Override PartName="/xl/ctrlProps/ctrlProp16.xml" ContentType="application/vnd.ms-excel.controlproperties+xml"/>
  <Override PartName="/xl/ctrlProps/ctrlProp17.xml" ContentType="application/vnd.ms-excel.controlproperties+xml"/>
  <Override PartName="/xl/ctrlProps/ctrlProp18.xml" ContentType="application/vnd.ms-excel.controlproperties+xml"/>
  <Override PartName="/xl/ctrlProps/ctrlProp19.xml" ContentType="application/vnd.ms-excel.controlproperties+xml"/>
  <Override PartName="/xl/ctrlProps/ctrlProp20.xml" ContentType="application/vnd.ms-excel.controlproperties+xml"/>
  <Override PartName="/xl/ctrlProps/ctrlProp21.xml" ContentType="application/vnd.ms-excel.controlproperties+xml"/>
  <Override PartName="/xl/ctrlProps/ctrlProp22.xml" ContentType="application/vnd.ms-excel.controlproperties+xml"/>
  <Override PartName="/xl/ctrlProps/ctrlProp23.xml" ContentType="application/vnd.ms-excel.controlproperties+xml"/>
  <Override PartName="/xl/ctrlProps/ctrlProp24.xml" ContentType="application/vnd.ms-excel.controlproperties+xml"/>
  <Override PartName="/xl/ctrlProps/ctrlProp25.xml" ContentType="application/vnd.ms-excel.controlproperties+xml"/>
  <Override PartName="/xl/ctrlProps/ctrlProp26.xml" ContentType="application/vnd.ms-excel.controlproperties+xml"/>
  <Override PartName="/xl/ctrlProps/ctrlProp27.xml" ContentType="application/vnd.ms-excel.controlproperties+xml"/>
  <Override PartName="/xl/ctrlProps/ctrlProp28.xml" ContentType="application/vnd.ms-excel.controlproperties+xml"/>
  <Override PartName="/xl/ctrlProps/ctrlProp29.xml" ContentType="application/vnd.ms-excel.controlproperties+xml"/>
  <Override PartName="/xl/ctrlProps/ctrlProp30.xml" ContentType="application/vnd.ms-excel.controlproperties+xml"/>
  <Override PartName="/xl/ctrlProps/ctrlProp31.xml" ContentType="application/vnd.ms-excel.controlproperties+xml"/>
  <Override PartName="/xl/ctrlProps/ctrlProp32.xml" ContentType="application/vnd.ms-excel.controlproperties+xml"/>
  <Override PartName="/xl/ctrlProps/ctrlProp33.xml" ContentType="application/vnd.ms-excel.controlproperties+xml"/>
  <Override PartName="/xl/ctrlProps/ctrlProp34.xml" ContentType="application/vnd.ms-excel.controlproperties+xml"/>
  <Override PartName="/xl/ctrlProps/ctrlProp35.xml" ContentType="application/vnd.ms-excel.controlproperties+xml"/>
  <Override PartName="/xl/drawings/drawing3.xml" ContentType="application/vnd.openxmlformats-officedocument.drawing+xml"/>
  <Override PartName="/xl/ctrlProps/ctrlProp36.xml" ContentType="application/vnd.ms-excel.controlproperties+xml"/>
  <Override PartName="/xl/ctrlProps/ctrlProp37.xml" ContentType="application/vnd.ms-excel.controlproperties+xml"/>
  <Override PartName="/xl/ctrlProps/ctrlProp38.xml" ContentType="application/vnd.ms-excel.controlproperties+xml"/>
  <Override PartName="/xl/ctrlProps/ctrlProp39.xml" ContentType="application/vnd.ms-excel.controlproperties+xml"/>
  <Override PartName="/xl/ctrlProps/ctrlProp40.xml" ContentType="application/vnd.ms-excel.controlproperties+xml"/>
  <Override PartName="/xl/ctrlProps/ctrlProp41.xml" ContentType="application/vnd.ms-excel.controlproperties+xml"/>
  <Override PartName="/xl/ctrlProps/ctrlProp42.xml" ContentType="application/vnd.ms-excel.controlproperties+xml"/>
  <Override PartName="/xl/ctrlProps/ctrlProp43.xml" ContentType="application/vnd.ms-excel.controlproperties+xml"/>
  <Override PartName="/xl/ctrlProps/ctrlProp44.xml" ContentType="application/vnd.ms-excel.controlproperties+xml"/>
  <Override PartName="/xl/ctrlProps/ctrlProp45.xml" ContentType="application/vnd.ms-excel.controlproperties+xml"/>
  <Override PartName="/xl/ctrlProps/ctrlProp46.xml" ContentType="application/vnd.ms-excel.controlproperties+xml"/>
  <Override PartName="/xl/ctrlProps/ctrlProp47.xml" ContentType="application/vnd.ms-excel.controlproperties+xml"/>
  <Override PartName="/xl/ctrlProps/ctrlProp48.xml" ContentType="application/vnd.ms-excel.controlproperties+xml"/>
  <Override PartName="/xl/ctrlProps/ctrlProp49.xml" ContentType="application/vnd.ms-excel.controlproperties+xml"/>
  <Override PartName="/xl/ctrlProps/ctrlProp50.xml" ContentType="application/vnd.ms-excel.controlproperties+xml"/>
  <Override PartName="/xl/ctrlProps/ctrlProp51.xml" ContentType="application/vnd.ms-excel.controlproperties+xml"/>
  <Override PartName="/xl/ctrlProps/ctrlProp52.xml" ContentType="application/vnd.ms-excel.controlproperties+xml"/>
  <Override PartName="/xl/ctrlProps/ctrlProp53.xml" ContentType="application/vnd.ms-excel.controlproperties+xml"/>
  <Override PartName="/xl/ctrlProps/ctrlProp54.xml" ContentType="application/vnd.ms-excel.controlproperties+xml"/>
  <Override PartName="/xl/ctrlProps/ctrlProp55.xml" ContentType="application/vnd.ms-excel.controlproperties+xml"/>
  <Override PartName="/xl/ctrlProps/ctrlProp56.xml" ContentType="application/vnd.ms-excel.controlproperties+xml"/>
  <Override PartName="/xl/ctrlProps/ctrlProp57.xml" ContentType="application/vnd.ms-excel.controlproperties+xml"/>
  <Override PartName="/xl/ctrlProps/ctrlProp58.xml" ContentType="application/vnd.ms-excel.controlproperties+xml"/>
  <Override PartName="/xl/ctrlProps/ctrlProp59.xml" ContentType="application/vnd.ms-excel.controlproperties+xml"/>
  <Override PartName="/xl/ctrlProps/ctrlProp60.xml" ContentType="application/vnd.ms-excel.controlproperties+xml"/>
  <Override PartName="/xl/ctrlProps/ctrlProp61.xml" ContentType="application/vnd.ms-excel.controlproperties+xml"/>
  <Override PartName="/xl/ctrlProps/ctrlProp62.xml" ContentType="application/vnd.ms-excel.controlproperties+xml"/>
  <Override PartName="/xl/ctrlProps/ctrlProp63.xml" ContentType="application/vnd.ms-excel.controlproperties+xml"/>
  <Override PartName="/xl/ctrlProps/ctrlProp64.xml" ContentType="application/vnd.ms-excel.controlproperties+xml"/>
  <Override PartName="/xl/ctrlProps/ctrlProp65.xml" ContentType="application/vnd.ms-excel.controlproperties+xml"/>
  <Override PartName="/xl/ctrlProps/ctrlProp66.xml" ContentType="application/vnd.ms-excel.controlproperties+xml"/>
  <Override PartName="/xl/ctrlProps/ctrlProp67.xml" ContentType="application/vnd.ms-excel.controlproperties+xml"/>
  <Override PartName="/xl/ctrlProps/ctrlProp68.xml" ContentType="application/vnd.ms-excel.controlproperties+xml"/>
  <Override PartName="/xl/ctrlProps/ctrlProp69.xml" ContentType="application/vnd.ms-excel.controlproperties+xml"/>
  <Override PartName="/xl/ctrlProps/ctrlProp70.xml" ContentType="application/vnd.ms-excel.controlproperties+xml"/>
  <Override PartName="/xl/ctrlProps/ctrlProp71.xml" ContentType="application/vnd.ms-excel.controlproperties+xml"/>
  <Override PartName="/xl/ctrlProps/ctrlProp72.xml" ContentType="application/vnd.ms-excel.controlproperties+xml"/>
  <Override PartName="/xl/drawings/drawing4.xml" ContentType="application/vnd.openxmlformats-officedocument.drawing+xml"/>
  <Override PartName="/xl/ctrlProps/ctrlProp73.xml" ContentType="application/vnd.ms-excel.controlproperties+xml"/>
  <Override PartName="/xl/ctrlProps/ctrlProp74.xml" ContentType="application/vnd.ms-excel.controlproperties+xml"/>
  <Override PartName="/xl/ctrlProps/ctrlProp75.xml" ContentType="application/vnd.ms-excel.controlproperties+xml"/>
  <Override PartName="/xl/ctrlProps/ctrlProp76.xml" ContentType="application/vnd.ms-excel.controlproperties+xml"/>
  <Override PartName="/xl/ctrlProps/ctrlProp77.xml" ContentType="application/vnd.ms-excel.controlproperties+xml"/>
  <Override PartName="/xl/ctrlProps/ctrlProp78.xml" ContentType="application/vnd.ms-excel.controlproperties+xml"/>
  <Override PartName="/xl/ctrlProps/ctrlProp79.xml" ContentType="application/vnd.ms-excel.controlproperties+xml"/>
  <Override PartName="/xl/ctrlProps/ctrlProp80.xml" ContentType="application/vnd.ms-excel.controlproperties+xml"/>
  <Override PartName="/xl/ctrlProps/ctrlProp81.xml" ContentType="application/vnd.ms-excel.controlproperties+xml"/>
  <Override PartName="/xl/ctrlProps/ctrlProp82.xml" ContentType="application/vnd.ms-excel.controlproperties+xml"/>
  <Override PartName="/xl/ctrlProps/ctrlProp83.xml" ContentType="application/vnd.ms-excel.controlproperties+xml"/>
  <Override PartName="/xl/ctrlProps/ctrlProp84.xml" ContentType="application/vnd.ms-excel.controlproperties+xml"/>
  <Override PartName="/xl/ctrlProps/ctrlProp85.xml" ContentType="application/vnd.ms-excel.controlproperties+xml"/>
  <Override PartName="/xl/ctrlProps/ctrlProp86.xml" ContentType="application/vnd.ms-excel.controlproperties+xml"/>
  <Override PartName="/xl/ctrlProps/ctrlProp87.xml" ContentType="application/vnd.ms-excel.controlproperties+xml"/>
  <Override PartName="/xl/ctrlProps/ctrlProp88.xml" ContentType="application/vnd.ms-excel.controlproperties+xml"/>
  <Override PartName="/xl/ctrlProps/ctrlProp89.xml" ContentType="application/vnd.ms-excel.controlproperties+xml"/>
  <Override PartName="/xl/ctrlProps/ctrlProp90.xml" ContentType="application/vnd.ms-excel.controlproperties+xml"/>
  <Override PartName="/xl/ctrlProps/ctrlProp91.xml" ContentType="application/vnd.ms-excel.controlproperties+xml"/>
  <Override PartName="/xl/ctrlProps/ctrlProp92.xml" ContentType="application/vnd.ms-excel.controlproperties+xml"/>
  <Override PartName="/xl/ctrlProps/ctrlProp93.xml" ContentType="application/vnd.ms-excel.controlproperties+xml"/>
  <Override PartName="/xl/ctrlProps/ctrlProp94.xml" ContentType="application/vnd.ms-excel.controlproperties+xml"/>
  <Override PartName="/xl/ctrlProps/ctrlProp95.xml" ContentType="application/vnd.ms-excel.controlproperties+xml"/>
  <Override PartName="/xl/ctrlProps/ctrlProp96.xml" ContentType="application/vnd.ms-excel.controlproperties+xml"/>
  <Override PartName="/xl/ctrlProps/ctrlProp97.xml" ContentType="application/vnd.ms-excel.controlproperties+xml"/>
  <Override PartName="/xl/ctrlProps/ctrlProp98.xml" ContentType="application/vnd.ms-excel.controlproperties+xml"/>
  <Override PartName="/xl/ctrlProps/ctrlProp99.xml" ContentType="application/vnd.ms-excel.controlproperties+xml"/>
  <Override PartName="/xl/ctrlProps/ctrlProp100.xml" ContentType="application/vnd.ms-excel.controlproperties+xml"/>
  <Override PartName="/xl/ctrlProps/ctrlProp101.xml" ContentType="application/vnd.ms-excel.controlproperties+xml"/>
  <Override PartName="/xl/ctrlProps/ctrlProp102.xml" ContentType="application/vnd.ms-excel.controlproperties+xml"/>
  <Override PartName="/xl/ctrlProps/ctrlProp103.xml" ContentType="application/vnd.ms-excel.controlproperties+xml"/>
  <Override PartName="/xl/ctrlProps/ctrlProp104.xml" ContentType="application/vnd.ms-excel.controlproperties+xml"/>
  <Override PartName="/xl/ctrlProps/ctrlProp105.xml" ContentType="application/vnd.ms-excel.controlproperties+xml"/>
  <Override PartName="/xl/ctrlProps/ctrlProp106.xml" ContentType="application/vnd.ms-excel.controlproperties+xml"/>
  <Override PartName="/xl/ctrlProps/ctrlProp107.xml" ContentType="application/vnd.ms-excel.controlproperties+xml"/>
  <Override PartName="/xl/ctrlProps/ctrlProp108.xml" ContentType="application/vnd.ms-excel.controlproperties+xml"/>
  <Override PartName="/xl/ctrlProps/ctrlProp109.xml" ContentType="application/vnd.ms-excel.controlproperties+xml"/>
  <Override PartName="/xl/ctrlProps/ctrlProp110.xml" ContentType="application/vnd.ms-excel.controlproperties+xml"/>
  <Override PartName="/xl/ctrlProps/ctrlProp111.xml" ContentType="application/vnd.ms-excel.controlproperties+xml"/>
  <Override PartName="/xl/ctrlProps/ctrlProp112.xml" ContentType="application/vnd.ms-excel.controlproperties+xml"/>
  <Override PartName="/xl/ctrlProps/ctrlProp113.xml" ContentType="application/vnd.ms-excel.controlproperties+xml"/>
  <Override PartName="/xl/ctrlProps/ctrlProp114.xml" ContentType="application/vnd.ms-excel.controlproperties+xml"/>
  <Override PartName="/xl/ctrlProps/ctrlProp115.xml" ContentType="application/vnd.ms-excel.controlproperties+xml"/>
  <Override PartName="/xl/ctrlProps/ctrlProp116.xml" ContentType="application/vnd.ms-excel.controlproperties+xml"/>
  <Override PartName="/xl/ctrlProps/ctrlProp117.xml" ContentType="application/vnd.ms-excel.controlproperties+xml"/>
  <Override PartName="/xl/ctrlProps/ctrlProp118.xml" ContentType="application/vnd.ms-excel.controlproperties+xml"/>
  <Override PartName="/xl/ctrlProps/ctrlProp119.xml" ContentType="application/vnd.ms-excel.controlproperties+xml"/>
  <Override PartName="/xl/ctrlProps/ctrlProp120.xml" ContentType="application/vnd.ms-excel.controlproperties+xml"/>
  <Override PartName="/xl/ctrlProps/ctrlProp121.xml" ContentType="application/vnd.ms-excel.controlproperties+xml"/>
  <Override PartName="/xl/ctrlProps/ctrlProp122.xml" ContentType="application/vnd.ms-excel.controlproperties+xml"/>
  <Override PartName="/xl/ctrlProps/ctrlProp123.xml" ContentType="application/vnd.ms-excel.controlproperties+xml"/>
  <Override PartName="/xl/ctrlProps/ctrlProp124.xml" ContentType="application/vnd.ms-excel.controlproperties+xml"/>
  <Override PartName="/xl/ctrlProps/ctrlProp125.xml" ContentType="application/vnd.ms-excel.controlproperties+xml"/>
  <Override PartName="/xl/drawings/drawing5.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729"/>
  <workbookPr codeName="ThisWorkbook" defaultThemeVersion="166925"/>
  <mc:AlternateContent xmlns:mc="http://schemas.openxmlformats.org/markup-compatibility/2006">
    <mc:Choice Requires="x15">
      <x15ac:absPath xmlns:x15ac="http://schemas.microsoft.com/office/spreadsheetml/2010/11/ac" url="D:\Title 1\Title 1 2021-2022\Parent &amp; Family Engagement\"/>
    </mc:Choice>
  </mc:AlternateContent>
  <xr:revisionPtr revIDLastSave="0" documentId="8_{61433331-FFED-48CA-8420-BE634A32FE1B}" xr6:coauthVersionLast="47" xr6:coauthVersionMax="47" xr10:uidLastSave="{00000000-0000-0000-0000-000000000000}"/>
  <bookViews>
    <workbookView xWindow="-120" yWindow="-120" windowWidth="25440" windowHeight="15390" activeTab="1" xr2:uid="{00000000-000D-0000-FFFF-FFFF00000000}"/>
  </bookViews>
  <sheets>
    <sheet name="PFEP User Guide" sheetId="12" r:id="rId1"/>
    <sheet name="School-level PFEP" sheetId="1" r:id="rId2"/>
    <sheet name="SPANISH" sheetId="10" r:id="rId3"/>
    <sheet name="HaitianCreole" sheetId="11" r:id="rId4"/>
    <sheet name="How to Upload to Collaboration " sheetId="13" r:id="rId5"/>
    <sheet name="DATA Source" sheetId="9" state="hidden" r:id="rId6"/>
    <sheet name="SCHOOL LIST" sheetId="3" state="hidden" r:id="rId7"/>
  </sheets>
  <definedNames>
    <definedName name="_xlnm._FilterDatabase" localSheetId="1" hidden="1">'School-level PFEP'!$I$37:$J$39</definedName>
    <definedName name="Activity">#REF!</definedName>
    <definedName name="Date">#REF!</definedName>
    <definedName name="Dates">#REF!</definedName>
    <definedName name="Evidence">#REF!</definedName>
    <definedName name="Evidence1">#REF!</definedName>
    <definedName name="From">#REF!</definedName>
    <definedName name="From1">#REF!</definedName>
    <definedName name="Home">#REF!</definedName>
    <definedName name="_xlnm.Print_Area" localSheetId="3">HaitianCreole!$A$1:$J$126</definedName>
    <definedName name="_xlnm.Print_Area" localSheetId="4">'How to Upload to Collaboration '!$A$1:$I$129</definedName>
    <definedName name="_xlnm.Print_Area" localSheetId="0">'PFEP User Guide'!$A$1:$I$176</definedName>
    <definedName name="_xlnm.Print_Area" localSheetId="1">'School-level PFEP'!$A$1:$J$121</definedName>
    <definedName name="School">'SCHOOL LIST'!$A$1:$A$317</definedName>
    <definedName name="Schoolname">'SCHOOL LIST'!$A$1:$A$1</definedName>
    <definedName name="Staff">#REF!</definedName>
    <definedName name="Test">#REF!</definedName>
    <definedName name="Test1">#REF!</definedName>
    <definedName name="Test2">#REF!</definedName>
    <definedName name="TFrame">#REF!</definedName>
    <definedName name="Timeframe">#REF!</definedName>
    <definedName name="To">#REF!</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I34" i="1" l="1"/>
  <c r="G99" i="11"/>
  <c r="H114" i="11"/>
  <c r="E95" i="11"/>
  <c r="E94" i="11"/>
  <c r="C94" i="11"/>
  <c r="A121" i="10"/>
  <c r="H113" i="10"/>
  <c r="H110" i="10"/>
  <c r="H107" i="10"/>
  <c r="H104" i="10"/>
  <c r="D100" i="10"/>
  <c r="D98" i="10"/>
  <c r="B100" i="10"/>
  <c r="I94" i="10"/>
  <c r="I93" i="10"/>
  <c r="E94" i="10"/>
  <c r="E93" i="10"/>
  <c r="C94" i="10"/>
  <c r="C93" i="10"/>
  <c r="A94" i="10"/>
  <c r="A93" i="10"/>
  <c r="C88" i="10"/>
  <c r="C87" i="10"/>
  <c r="A88" i="10"/>
  <c r="A87" i="10"/>
  <c r="G87" i="10"/>
  <c r="E80" i="10"/>
  <c r="E79" i="10"/>
  <c r="E78" i="10"/>
  <c r="C80" i="10"/>
  <c r="C79" i="10"/>
  <c r="C78" i="10"/>
  <c r="A80" i="10"/>
  <c r="E73" i="10"/>
  <c r="E72" i="10"/>
  <c r="E74" i="10"/>
  <c r="I26" i="11"/>
  <c r="I95" i="11"/>
  <c r="I94" i="11"/>
  <c r="I37" i="1"/>
  <c r="J125" i="11"/>
  <c r="G101" i="11"/>
  <c r="B101" i="11"/>
  <c r="E81" i="11"/>
  <c r="E79" i="11"/>
  <c r="E80" i="11"/>
  <c r="J124" i="10"/>
  <c r="G100" i="10"/>
  <c r="B2" i="10"/>
  <c r="E45" i="10"/>
  <c r="H16" i="11" l="1"/>
  <c r="H16" i="10"/>
  <c r="B3" i="11"/>
  <c r="B2" i="11"/>
  <c r="B3" i="10"/>
  <c r="E46" i="11"/>
  <c r="C46" i="11"/>
  <c r="C44" i="11"/>
  <c r="A46" i="11"/>
  <c r="A45" i="10"/>
  <c r="E44" i="11"/>
  <c r="E43" i="1" l="1"/>
  <c r="C88" i="11"/>
  <c r="A95" i="11"/>
  <c r="A94" i="11"/>
  <c r="B98" i="10"/>
  <c r="C43" i="1"/>
  <c r="C43" i="10" l="1"/>
  <c r="E43" i="10"/>
  <c r="A122" i="11"/>
  <c r="B99" i="11"/>
  <c r="G89" i="11"/>
  <c r="G88" i="11"/>
  <c r="E88" i="11"/>
  <c r="E89" i="11"/>
  <c r="H111" i="11" l="1"/>
  <c r="D99" i="11"/>
  <c r="D101" i="11"/>
  <c r="H105" i="11"/>
  <c r="H108" i="11"/>
  <c r="C95" i="11"/>
  <c r="C89" i="11"/>
  <c r="C79" i="11"/>
  <c r="C80" i="11"/>
  <c r="A89" i="11"/>
  <c r="A88" i="11"/>
  <c r="C81" i="11"/>
  <c r="A81" i="11"/>
  <c r="E74" i="11"/>
  <c r="E75" i="11"/>
  <c r="E73" i="11"/>
  <c r="I25" i="11" l="1"/>
  <c r="J2" i="11"/>
  <c r="G98" i="10"/>
  <c r="G88" i="10"/>
  <c r="G85" i="1"/>
  <c r="E86" i="1"/>
  <c r="G86" i="1"/>
  <c r="E88" i="10" l="1"/>
  <c r="E87" i="10"/>
  <c r="E85" i="1"/>
  <c r="C45" i="10" l="1"/>
  <c r="I24" i="10"/>
  <c r="I25" i="10"/>
  <c r="E45" i="1" l="1"/>
  <c r="C45" i="1"/>
  <c r="I34" i="10" l="1"/>
  <c r="I35" i="11"/>
  <c r="I37" i="10"/>
  <c r="I38" i="11"/>
  <c r="J2" i="10" l="1"/>
</calcChain>
</file>

<file path=xl/sharedStrings.xml><?xml version="1.0" encoding="utf-8"?>
<sst xmlns="http://schemas.openxmlformats.org/spreadsheetml/2006/main" count="1028" uniqueCount="900">
  <si>
    <t>School Name:</t>
  </si>
  <si>
    <t xml:space="preserve">Loc. #: </t>
  </si>
  <si>
    <t>PARENT AND FAMILY ENGAGEMENT PLAN ASSURANCES</t>
  </si>
  <si>
    <t>The school will be governed by the statutory definition of parent and family engagement, and will carry out programs, activities, and procedures in accordance with the definition outlined in Section 8101, ESEA;</t>
  </si>
  <si>
    <t>Use the findings of the Parent and Family Engagement Plan review to design strategies for more effective parent and family engagement, and to revise, if necessary, the school’s Parent and Family Engagement Plan [Section 1116(a)(E)];</t>
  </si>
  <si>
    <t>Provide each parent and family with an individualized student report about the performance of their child on the State assessments [Section 1112(e)(1)(B)(i);</t>
  </si>
  <si>
    <t>Provide each parent and family timely notice information regarding their right to request information on the professional qualifications of the student's classroom teachers and paraprofessionals [Section 1112 (e)(1)(A)].</t>
  </si>
  <si>
    <t>Principal's Name:</t>
  </si>
  <si>
    <t>Engage the parents and family of children served in Title I, Part A, in decisions about how Title I, Part A,  funds reserved for parental involvement are spent [Section 1116(a)(3)(b)];</t>
  </si>
  <si>
    <t>Provide each parent and family timely notice when their child has been assigned or has been taught for four (4) or more consecutive weeks by a teacher who does not meet applicable State certification or licensure requirements at the grade level and subject area in which the teacher has been assigned [Section 1112(e)(1)(B)(ii)]; and</t>
  </si>
  <si>
    <t>Date Signed</t>
  </si>
  <si>
    <t xml:space="preserve">To enhance parent and family engagement, access, and advocacy in order to build parents' and families' capacity for stronger parent, family, school and community engagement, in support of measurable improvement in student achievement. </t>
  </si>
  <si>
    <t>Focus Area</t>
  </si>
  <si>
    <t>Evidence</t>
  </si>
  <si>
    <t>Meeting Date</t>
  </si>
  <si>
    <t xml:space="preserve">The School-level PFEP is a shared responsibility. </t>
  </si>
  <si>
    <t>Monitoring homework completion</t>
  </si>
  <si>
    <t>Participation in decisions relating to the child’s education</t>
  </si>
  <si>
    <t xml:space="preserve">Parents/families will assist in providing high quality instruction for all learners. </t>
  </si>
  <si>
    <t>Timeline</t>
  </si>
  <si>
    <t>Coordination with Other Programs</t>
  </si>
  <si>
    <t>Activity</t>
  </si>
  <si>
    <t>How Will Participation in the Activity Teach Parents to Help 
Their Children at Home</t>
  </si>
  <si>
    <t>Resources provided to families in transition will help students overcome barriers to learning.</t>
  </si>
  <si>
    <t>Activity/Tasks</t>
  </si>
  <si>
    <t>Evidence of Effectiveness</t>
  </si>
  <si>
    <t xml:space="preserve">          Apps</t>
  </si>
  <si>
    <t xml:space="preserve">          Flyers</t>
  </si>
  <si>
    <t>Minutes</t>
  </si>
  <si>
    <r>
      <rPr>
        <b/>
        <sz val="10"/>
        <color theme="1"/>
        <rFont val="Arial Narrow"/>
        <family val="2"/>
      </rPr>
      <t xml:space="preserve">Documentation
</t>
    </r>
    <r>
      <rPr>
        <sz val="10"/>
        <color theme="1"/>
        <rFont val="Arial Narrow"/>
        <family val="2"/>
      </rPr>
      <t>(During)</t>
    </r>
  </si>
  <si>
    <t>Meeting Time(s)</t>
  </si>
  <si>
    <t xml:space="preserve">          Morning Meetings</t>
  </si>
  <si>
    <t xml:space="preserve">          Afternoon Meetings</t>
  </si>
  <si>
    <t xml:space="preserve">          Evening Meetings</t>
  </si>
  <si>
    <t xml:space="preserve">Parent/Family Engagement Focus Areas </t>
  </si>
  <si>
    <t>Content and Type of Activity</t>
  </si>
  <si>
    <t>Accommodations</t>
  </si>
  <si>
    <t xml:space="preserve">Accessibility 
Focus Areas </t>
  </si>
  <si>
    <r>
      <rPr>
        <b/>
        <sz val="10"/>
        <color theme="1"/>
        <rFont val="Arial Narrow"/>
        <family val="2"/>
      </rPr>
      <t xml:space="preserve">Follow-Up
</t>
    </r>
    <r>
      <rPr>
        <sz val="10"/>
        <color theme="1"/>
        <rFont val="Arial Narrow"/>
        <family val="2"/>
      </rPr>
      <t>(After)</t>
    </r>
  </si>
  <si>
    <t xml:space="preserve">Communication Focus Areas </t>
  </si>
  <si>
    <t>Title I</t>
  </si>
  <si>
    <t>Curriculum</t>
  </si>
  <si>
    <t>Assessment/
Achievement Levels</t>
  </si>
  <si>
    <t>Parent Concerns</t>
  </si>
  <si>
    <t xml:space="preserve">      Signature of Principal or Designee</t>
  </si>
  <si>
    <t>SUMMERVILLE ADVANTAGE ACADEMY</t>
  </si>
  <si>
    <t>MANDARIN LAKES K-8 ACADEMY</t>
  </si>
  <si>
    <t>BISCAYNE GARDENS ELEMENTARY</t>
  </si>
  <si>
    <t>BOWMAN ASHE/DOOLIN K-8 ACADEMY</t>
  </si>
  <si>
    <t>W. J. BRYAN ELEMENTARY</t>
  </si>
  <si>
    <t>CAMPBELL DRIVE K-8 CENTER</t>
  </si>
  <si>
    <t>CARIBBEAN K-8 CENTER</t>
  </si>
  <si>
    <t>NEVA KING COOPER EDUCATIONAL CENTER</t>
  </si>
  <si>
    <t>MATER ACADEMY OF INTERNATIONAL STUDIES</t>
  </si>
  <si>
    <t>CYPRESS K-8 CENTER</t>
  </si>
  <si>
    <t>CHARLES R DREW K-8 CENTER</t>
  </si>
  <si>
    <t>PAUL LAURENCE DUNBAR K-8 CENTER</t>
  </si>
  <si>
    <t>EDISON PARK K-8 CENTER</t>
  </si>
  <si>
    <t>LILLIE C. EVANS K-8 CENTER</t>
  </si>
  <si>
    <t>EVERGLADES K-8 CENTER</t>
  </si>
  <si>
    <t>ACADEMIR PREPARATORY ACADEMY</t>
  </si>
  <si>
    <t>BENJAMIN FRANKLIN K-8 CENTER</t>
  </si>
  <si>
    <t>THEODORE R. AND THELMA A. GIBSON CHARTER</t>
  </si>
  <si>
    <t>MADIE IVES K-8 PREPARATORY ACADEMY</t>
  </si>
  <si>
    <t>LEISURE CITY K-8 CENTER</t>
  </si>
  <si>
    <t>LINDA LENTIN K-8 CENTER</t>
  </si>
  <si>
    <t>MATER INTERNATIONAL ACADEMY</t>
  </si>
  <si>
    <t>PALM GLADES PREPARATORY ACADEMY</t>
  </si>
  <si>
    <t>SOMERSET OAKS ACADEMY</t>
  </si>
  <si>
    <t>MATER ACADEMY EAST CHARTER</t>
  </si>
  <si>
    <t>MARCUS A. MILAM K-8 CENTER</t>
  </si>
  <si>
    <t>MORNINGSIDE K-8 ACADEMY</t>
  </si>
  <si>
    <t>MYRTLE GROVE K-8 CENTER</t>
  </si>
  <si>
    <t>COCONUT PALM K-8 ACADEMY</t>
  </si>
  <si>
    <t>NORTH COUNTY K-8 CENTER</t>
  </si>
  <si>
    <t>BEACON COLLEGE PREPARATORY</t>
  </si>
  <si>
    <t>IRVING &amp; BEATRICE PESKOE K-8 CENTER</t>
  </si>
  <si>
    <t>DAVID LAWRENCE JR. K-8 CENTER</t>
  </si>
  <si>
    <t>EVERGLADES PREPARATORY ACADEMY</t>
  </si>
  <si>
    <t>EXCELSIOR LANGUAGE ACADEMY OF HIALEAH</t>
  </si>
  <si>
    <t>EXCELSIOR CHARTER ACADEMY</t>
  </si>
  <si>
    <t>ERNEST R. GRAHAM K-8 ACADEMY</t>
  </si>
  <si>
    <t>HUBERT O. SIBLEY K-8 ACADEMY</t>
  </si>
  <si>
    <t>SOUTH MIAMI HEIGHTS ELEMENTARY</t>
  </si>
  <si>
    <t>IMATER ACADEMY</t>
  </si>
  <si>
    <t>ALPHA CHARTER OF EXCELLENCE</t>
  </si>
  <si>
    <t>WEST HOMESTEAD K-8 CENTER</t>
  </si>
  <si>
    <t>CARRIE P. MEEK/WESTVIEW K-8 CENTER</t>
  </si>
  <si>
    <t>MATER ACADEMY CHARTER MIDDLE</t>
  </si>
  <si>
    <t>CUTLER BAY MIDDLE</t>
  </si>
  <si>
    <t>STELLAR LEADERSHIP ACADEMY</t>
  </si>
  <si>
    <t>SPORTS LEADERSHIP OF MIAMI CHARTER HIGH</t>
  </si>
  <si>
    <t>G. HOLMES BRADDOCK SENIOR HIGH</t>
  </si>
  <si>
    <t>YOUNG MEN'S PREPARATORY ACADEMY</t>
  </si>
  <si>
    <t>MATER ACADEMY CHARTER HIGH</t>
  </si>
  <si>
    <t>MIAMI CAROL CITY SENIOR HIGH</t>
  </si>
  <si>
    <t>CITY OF HIALEAH EDUCATION ACADEMY</t>
  </si>
  <si>
    <t>MIAMI CORAL PARK SENIOR HIGH</t>
  </si>
  <si>
    <t>MIAMI LAKES EDUCATIONAL CENTER</t>
  </si>
  <si>
    <t>MIAMI NORTHWESTERN SENIOR HIGH</t>
  </si>
  <si>
    <t>NORTH MIAMI BEACH SENIOR HIGH</t>
  </si>
  <si>
    <t>MIAMI SOUTHRIDGE SENIOR HIGH</t>
  </si>
  <si>
    <t>SOUTHWEST MIAMI SENIOR HIGH</t>
  </si>
  <si>
    <t>JANN MANN EDUCATIONAL CENTER</t>
  </si>
  <si>
    <t>COPE CENTER NORTH</t>
  </si>
  <si>
    <t>DOROTHY M. WALLACE COPE CENTER</t>
  </si>
  <si>
    <t>ROBERT RENICK EDUCATION CENTER</t>
  </si>
  <si>
    <t>RUTH OWENS KRUSE EDUCATION CENTER</t>
  </si>
  <si>
    <t>The School-level PFEP is a shared responsibility, parents and family members will provide input in the update and review of the PFEP and assist in providing high quality instruction for all learners, as follows:</t>
  </si>
  <si>
    <t>Meeting Name</t>
  </si>
  <si>
    <t xml:space="preserve">          School Marquee</t>
  </si>
  <si>
    <t xml:space="preserve">Title of Person Responsible </t>
  </si>
  <si>
    <t>Title of Person Responsible</t>
  </si>
  <si>
    <t>The school will conduct other activities/events/meetings to encourage and support parents and families in more meaningful engagement in the education of their child(ren), as follows:</t>
  </si>
  <si>
    <t>ARTS ACADEMY OF EXCELLENCE</t>
  </si>
  <si>
    <t>BRIDGEPREP ACADEMY OF GREATER MIAMI</t>
  </si>
  <si>
    <t>ETHEL KOGER BECKHAM K-8 CENTER</t>
  </si>
  <si>
    <t>MATER INTERNATIONAL PREPARATORY</t>
  </si>
  <si>
    <t>MIAMI MACARTHUR EDUCATIONAL CENTER</t>
  </si>
  <si>
    <t>SOMERSET ARTS ACADEMY</t>
  </si>
  <si>
    <t xml:space="preserve">This plan is aligned with Section 1116 of the Every Student Succeeds Act                                                                                                                                                                                  </t>
  </si>
  <si>
    <t xml:space="preserve">          Electronic 
          Messages</t>
  </si>
  <si>
    <t>Principal</t>
  </si>
  <si>
    <t>Assistant Principal</t>
  </si>
  <si>
    <t>Counselor</t>
  </si>
  <si>
    <t>Curriculum Coach</t>
  </si>
  <si>
    <t>School Social Worker</t>
  </si>
  <si>
    <t>UP-START Liaison</t>
  </si>
  <si>
    <t>Activities Director</t>
  </si>
  <si>
    <t>BRIDGEPREP ACADEMY INTERAMERICAN CAMPUS</t>
  </si>
  <si>
    <t>DR. HENRY W MACK/WEST LITTLE RIVER K-8 CENTER</t>
  </si>
  <si>
    <t>GATEWAY ENVIRONMENTAL K-8 LEARNING CENTER</t>
  </si>
  <si>
    <t>ITECH@THOMAS A EDISON EDUCATIONAL CENTER</t>
  </si>
  <si>
    <r>
      <rPr>
        <b/>
        <sz val="10"/>
        <color theme="1"/>
        <rFont val="Arial Narrow"/>
        <family val="2"/>
      </rPr>
      <t>Notification</t>
    </r>
    <r>
      <rPr>
        <sz val="10"/>
        <color theme="1"/>
        <rFont val="Arial Narrow"/>
        <family val="2"/>
      </rPr>
      <t xml:space="preserve">
(Before)</t>
    </r>
  </si>
  <si>
    <t>Documentation of Meeting/Activity</t>
  </si>
  <si>
    <t xml:space="preserve">Resources Provided </t>
  </si>
  <si>
    <t>Documentation</t>
  </si>
  <si>
    <t>The school will provide the following professional development opportunities to encourage and educate staff, which may include:</t>
  </si>
  <si>
    <t>• How to value and utilize the contributions of parents and families;
• How to reach out to, communicate with, and work with parents and families as equal partners;
• How to implement and coordinate parent and family programs; and
• How to build upon ties between parents and families and the school.</t>
  </si>
  <si>
    <t>The school will provide full opportunities for participation in parent and family engagement activities for all parents and family members. Additionally, the school will share information related to school and parent and family programs, meetings, school reports, and other activities in an understandable, uniform format, and in languages that the parents and families understand as well as provide accessibility accommodations for parents and family members with special needs, as follows:</t>
  </si>
  <si>
    <t>ACADEMIR CHARTER SCHOOL MIDDLE</t>
  </si>
  <si>
    <t>ACADEMIR CHARTER SCHOOL PREPARATORY</t>
  </si>
  <si>
    <t>ACADEMY FOR INTERNATIONAL EDUC UPPER CHARTER</t>
  </si>
  <si>
    <t>ACADEMY FOR INTERNATIONAL EDUCATION CHARTER</t>
  </si>
  <si>
    <t>AGENORIA S PASCHAL/OLINDA ELEMENTARY SCHOOL</t>
  </si>
  <si>
    <t>AMELIA EARHART ELEMENTARY SCHL</t>
  </si>
  <si>
    <t>AMERICAN SENIOR HIGH SCHOOL</t>
  </si>
  <si>
    <t>ANDOVER MIDDLE SCHOOL</t>
  </si>
  <si>
    <t>ARCHCREEK ELEMENTARY SCHOOL</t>
  </si>
  <si>
    <t>ARCOLA LAKE ELEMENTARY SCHOOL</t>
  </si>
  <si>
    <t>ARTHUR AND POLLY MAYS CONSERVATORY OF THE ART</t>
  </si>
  <si>
    <t>AUBURNDALE ELEMENTARY SCHOOL</t>
  </si>
  <si>
    <t>AVOCADO ELEMENTARY SCHOOL</t>
  </si>
  <si>
    <t>BANYAN ELEMENTARY SCHOOL</t>
  </si>
  <si>
    <t>BARBARA HAWKINS ELEM. SCHOOL</t>
  </si>
  <si>
    <t>BEACON COLLEGE PREP  MIDDLE SCHOOL</t>
  </si>
  <si>
    <t>BEL-AIRE ELEMENTARY SCHOOL</t>
  </si>
  <si>
    <t>BEN SHEPPARD ELEMENTARY SCHOOL</t>
  </si>
  <si>
    <t>BENT TREE ELEMENTARY SCHOOL</t>
  </si>
  <si>
    <t>BISCAYNE BEACH ELEMENTARY SCHOOL</t>
  </si>
  <si>
    <t>BOOKER T. WASHINGTON SR HIGH</t>
  </si>
  <si>
    <t>BRENTWOOD ELEMENTARY SCHOOL</t>
  </si>
  <si>
    <t>BROADMOOR ELEMENTARY SCHOOL</t>
  </si>
  <si>
    <t>BROWNSVILLE MIDDLE SCHOOL</t>
  </si>
  <si>
    <t>BUNCHE PARK ELEMENTARY SCHOOL</t>
  </si>
  <si>
    <t>CAROL CITY ELEMENTARY SCHOOL</t>
  </si>
  <si>
    <t>CAROL CITY MIDDLE SCHOOL</t>
  </si>
  <si>
    <t>CHARLES DAVID WYCHE, JR ELEMENTARY SCHOOL</t>
  </si>
  <si>
    <t>CHARLES R HADLEY ELEM SCHOOL</t>
  </si>
  <si>
    <t>CHARTER HIGH AMERICAS (FLORIDA CITY CAMPUS)</t>
  </si>
  <si>
    <t>CHARTER HIGH SCHOOL OF THE AMERICAS</t>
  </si>
  <si>
    <t>CITRUS GROVE ELEMENTARY SCHOOL</t>
  </si>
  <si>
    <t>CITRUS GROVE MIDDLE SCHOOL</t>
  </si>
  <si>
    <t>COLONIAL DRIVE ELEMENTARY SCHL</t>
  </si>
  <si>
    <t>COMSTOCK ELEMENTARY SCHOOL</t>
  </si>
  <si>
    <t>CORAL PARK ELEMENTARY SCHOOL</t>
  </si>
  <si>
    <t>CORAL TERRACE ELEMENTARY SCHL</t>
  </si>
  <si>
    <t>CORAL WAY K-8 CENTER</t>
  </si>
  <si>
    <t>COUNTRY CLUB MIDDLE SCHOOL</t>
  </si>
  <si>
    <t>CRESTVIEW ELEMENTARY SCHOOL</t>
  </si>
  <si>
    <t>CUTLER RIDGE ELEMENTARY SCHOOL</t>
  </si>
  <si>
    <t>DANTE B. FASCELL ELEM. SCHOOL</t>
  </si>
  <si>
    <t>DOWNTOWN MIAMI CHARTER SCHOOL</t>
  </si>
  <si>
    <t>DR. CARLOS J. FINLAY ELEM.</t>
  </si>
  <si>
    <t>DR. EDWARD L. WHIGHAM ELEM.</t>
  </si>
  <si>
    <t>DR. FREDERICA S. WILSON/SKYWAY ELEM SCHOOL</t>
  </si>
  <si>
    <t>DR. MARVIN DUNN ACADEMY FOR COMMUNITY EDUC</t>
  </si>
  <si>
    <t>DR. ROBERT B. INGRAM ELEMENTARY SCHOOL</t>
  </si>
  <si>
    <t>DR. WILLIAM A. CHAPMAN ELEMENTARY SCHOOL</t>
  </si>
  <si>
    <t>E.W.F. STIRRUP ELEMENTARY SCHOOL</t>
  </si>
  <si>
    <t>EARLINGTON HEIGHTS ELEM. SCHL</t>
  </si>
  <si>
    <t>EMERSON ELEMENTARY SCHOOL</t>
  </si>
  <si>
    <t>ENEIDA M. HARTNER ELEM. SCHOOL</t>
  </si>
  <si>
    <t>EVERGLADES PREPARATORY ACADEMY HIGH SCHOOL</t>
  </si>
  <si>
    <t>FAIRLAWN ELEMENTARY SCHOOL</t>
  </si>
  <si>
    <t>FLAGAMI ELEMENTARY SCHOOL</t>
  </si>
  <si>
    <t>FLAMINGO ELEMENTARY SCHOOL</t>
  </si>
  <si>
    <t>FLORIDA CITY ELEMENTARY SCHOOL</t>
  </si>
  <si>
    <t>FRANCES S. TUCKER ELEM. SCHOOL</t>
  </si>
  <si>
    <t>FREDERICK R. DOUGLASS ELEM.</t>
  </si>
  <si>
    <t>FULFORD ELEMENTARY SCHOOL</t>
  </si>
  <si>
    <t>GEORGIA JONES AYERS MIDDLE SCHOOL</t>
  </si>
  <si>
    <t>GERTRUDE K. EDELMAN/SABAL PALM</t>
  </si>
  <si>
    <t>GOLDEN GLADES ELEMENTARY SCHL</t>
  </si>
  <si>
    <t>GOULDS ELEMENTARY SCHOOL</t>
  </si>
  <si>
    <t>GRATIGNY ELEMENTARY SCHOOL</t>
  </si>
  <si>
    <t>GREENGLADE ELEMENTARY SCHOOL</t>
  </si>
  <si>
    <t>GREYNOLDS PARK ELEMENTARY SCHL</t>
  </si>
  <si>
    <t>GULFSTREAM ELEMENTARY SCHOOL</t>
  </si>
  <si>
    <t>HAMMOCKS MIDDLE SCHOOL</t>
  </si>
  <si>
    <t>HENRY E.S. REEVES K-8 CENTER</t>
  </si>
  <si>
    <t>HENRY H. FILER MIDDLE SCHOOL</t>
  </si>
  <si>
    <t>HENRY M. FLAGLER ELEM. SCHOOL</t>
  </si>
  <si>
    <t>HIALEAH ELEMENTARY SCHOOL</t>
  </si>
  <si>
    <t>HIALEAH GARDENS ELEM. SCHOOL</t>
  </si>
  <si>
    <t>HIALEAH GARDENS MIDDLE SCHOOL</t>
  </si>
  <si>
    <t>HIALEAH GARDENS SENIOR HIGH SCHOOL</t>
  </si>
  <si>
    <t>HIALEAH MIDDLE SCHOOL</t>
  </si>
  <si>
    <t>HIALEAH SENIOR HIGH SCHOOL</t>
  </si>
  <si>
    <t>HIALEAH-MIAMI LAKES SR. HIGH</t>
  </si>
  <si>
    <t>HIBISCUS ELEMENTARY SCHOOL</t>
  </si>
  <si>
    <t>HIGHLY INQUISITIVE/VERSATILE EDUC(HIVE) PREP</t>
  </si>
  <si>
    <t>HOLMES ELEMENTARY SCHOOL</t>
  </si>
  <si>
    <t>HOMESTEAD MIDDLE SCHOOL</t>
  </si>
  <si>
    <t>HOMESTEAD SENIOR HIGH SCHOOL</t>
  </si>
  <si>
    <t>HORACE MANN MIDDLE SCHOOL</t>
  </si>
  <si>
    <t>HOWARD D. MCMILLAN MIDDLE SCHOOL</t>
  </si>
  <si>
    <t>IMATER ACADEMY MIDDLE SCHOOL</t>
  </si>
  <si>
    <t>IMATER PREPARATORY ACADEMY HIGH SCHOOL</t>
  </si>
  <si>
    <t>JACK DAVID GORDON ELEMENTARY SCHOOL</t>
  </si>
  <si>
    <t>JAMES H. BRIGHT ELEMENTARY/J.W. JOHNSON ELEM</t>
  </si>
  <si>
    <t>JESSE J. MCCRARY, JR. ELEMENTARY SCHOOL</t>
  </si>
  <si>
    <t>JOE HALL ELEMENTARY SCHOOL</t>
  </si>
  <si>
    <t>JOELLA GOOD ELEMENTARY SCHOOL</t>
  </si>
  <si>
    <t>JOHN F. KENNEDY MIDDLE SCHOOL</t>
  </si>
  <si>
    <t>JOHN G. DUPUIS ELEMENTARY SCHL</t>
  </si>
  <si>
    <t>JORGE MAS CANOSA MIDDLE SCHOOL</t>
  </si>
  <si>
    <t>JOSE DE DIEGO MIDDLE SCHOOL</t>
  </si>
  <si>
    <t>KELSEY L. PHARR ELEMENTARY SCHOOL</t>
  </si>
  <si>
    <t>KENDALE LAKES ELEMENTARY SCHL</t>
  </si>
  <si>
    <t>KENSINGTON PARK ELEM. SCHOOL</t>
  </si>
  <si>
    <t>KEYS GATE CHARTER SCHOOL</t>
  </si>
  <si>
    <t>KINLOCH PARK ELEMENTARY SCHOOL</t>
  </si>
  <si>
    <t>KINLOCH PARK MIDDLE SCHOOL</t>
  </si>
  <si>
    <t>LAKE STEVENS ELEMENTARY SCHOOL</t>
  </si>
  <si>
    <t>LAKE STEVENS MIDDLE SCHOOL</t>
  </si>
  <si>
    <t>LAKEVIEW ELEMENTARY SCHOOL</t>
  </si>
  <si>
    <t>LAMAR LOUISE CURRY MIDDLE SCHL</t>
  </si>
  <si>
    <t>LAURA C. SAUNDERS ELEM. SCHOOL</t>
  </si>
  <si>
    <t>LAW ENFORCEMENT OFFICERS MEMORIAL HIGH SCHOOL</t>
  </si>
  <si>
    <t>LAWTON CHILES MIDDLE SCHOOL</t>
  </si>
  <si>
    <t>LENORA BRAYNON SMITH ELEMENTARY</t>
  </si>
  <si>
    <t>LIBERTY CITY ELEMENTARY SCHOOL</t>
  </si>
  <si>
    <t>LINCOLN-MARTI CHARTER SCHOOL HIALEAH</t>
  </si>
  <si>
    <t>LINCOLN-MARTI CHARTER SCHOOL LITTLE HAVANA</t>
  </si>
  <si>
    <t>LINCOLN-MARTI SCHOOLS INTERNATIONAL CAMPUS</t>
  </si>
  <si>
    <t>LORAH PARK ELEMENTARY SCHOOL</t>
  </si>
  <si>
    <t>LUDLAM ELEMENTARY SCHOOL</t>
  </si>
  <si>
    <t>MADISON MIDDLE SCHOOL</t>
  </si>
  <si>
    <t>MAE M. WALTERS ELEMENTARY SCHL</t>
  </si>
  <si>
    <t>MARJORY STONEMAN DOUGLAS ELEM</t>
  </si>
  <si>
    <t>MATER ACADEMY</t>
  </si>
  <si>
    <t>MATER ACADEMY EAST CHARTER HIGH SCHOOL</t>
  </si>
  <si>
    <t>MATER ACADEMY LAKES HIGH SCHOOL</t>
  </si>
  <si>
    <t>MATER ACADEMY LAKES MIDDLE SCHOOL</t>
  </si>
  <si>
    <t>MATER EAST ACADEMY MIDDLE SCHOOL</t>
  </si>
  <si>
    <t>MATER PERFORMING ARTS &amp; ENTERTAINMENT ACADEMY</t>
  </si>
  <si>
    <t>MATER PREPARATORY ACADEMY</t>
  </si>
  <si>
    <t>MAYA ANGELOU ELEMENTARY SCHOOL</t>
  </si>
  <si>
    <t>MEADOWLANE ELEMENTARY SCHOOL</t>
  </si>
  <si>
    <t>MELROSE ELEMENTARY SCHOOL</t>
  </si>
  <si>
    <t>MIAMI BEACH FEINBERG/FISHER K-8</t>
  </si>
  <si>
    <t>MIAMI CENTRAL SENIOR HIGH SCHL</t>
  </si>
  <si>
    <t>MIAMI COMMUNITY CHARTER HIGH SCHOOL</t>
  </si>
  <si>
    <t>MIAMI COMMUNITY CHARTER MIDDLE SCHOOL</t>
  </si>
  <si>
    <t>MIAMI COMMUNITY CHARTER SCHOOL</t>
  </si>
  <si>
    <t>MIAMI EDISON SENIOR HIGH SCHL</t>
  </si>
  <si>
    <t>MIAMI GARDENS ELEMENTARY SCHL</t>
  </si>
  <si>
    <t>MIAMI HEIGHTS ELEMENTARY SCHL</t>
  </si>
  <si>
    <t>MIAMI JACKSON SENIOR HIGH SCHL</t>
  </si>
  <si>
    <t>MIAMI LAKES MIDDLE SCHOOL</t>
  </si>
  <si>
    <t>MIAMI NORLAND SENIOR HIGH SCHOOL</t>
  </si>
  <si>
    <t>MIAMI SENIOR HIGH SCHOOL</t>
  </si>
  <si>
    <t>MIAMI SHORES ELEMENTARY SCHOOL</t>
  </si>
  <si>
    <t>MIAMI SPRINGS ELEMENTARY SCHL</t>
  </si>
  <si>
    <t>MIAMI SPRINGS MIDDLE SCHOOL</t>
  </si>
  <si>
    <t>MIAMI SPRINGS SENIOR HIGH SCHL</t>
  </si>
  <si>
    <t>MIAMI SUNSET SENIOR HIGH SCHL</t>
  </si>
  <si>
    <t>N DADE CENTER FOR MODERN LANGUAGE</t>
  </si>
  <si>
    <t>NATHAN B. YOUNG ELEM. SCHOOL</t>
  </si>
  <si>
    <t>NATURAL BRIDGE ELEMENTARY SCHL</t>
  </si>
  <si>
    <t>NORLAND ELEMENTARY SCHOOL</t>
  </si>
  <si>
    <t>NORLAND MIDDLE SCHOOL</t>
  </si>
  <si>
    <t>NORTH DADE MIDDLE SCHOOL</t>
  </si>
  <si>
    <t>NORTH GLADE ELEMENTARY SCHOOL</t>
  </si>
  <si>
    <t>NORTH HIALEAH ELEMENTARY SCHL</t>
  </si>
  <si>
    <t>NORTH MIAMI ELEMENTARY SCHOOL</t>
  </si>
  <si>
    <t>NORTH MIAMI MIDDLE SCHOOL</t>
  </si>
  <si>
    <t>NORTH MIAMI SENIOR HIGH SCHOOL</t>
  </si>
  <si>
    <t>NORTH TWIN LAKES ELEMENTARY  SCHOOL</t>
  </si>
  <si>
    <t>NORWOOD ELEMENTARY SCHOOL</t>
  </si>
  <si>
    <t>OAK GROVE ELEMENTARY SCHOOL</t>
  </si>
  <si>
    <t>OJUS ELEMENTARY SCHOOL</t>
  </si>
  <si>
    <t>OLIVER HOOVER ELEMENTARY SCHL</t>
  </si>
  <si>
    <t>OLYMPIA HEIGHTS ELEM. SCHOOL</t>
  </si>
  <si>
    <t>ORCHARD VILLA ELEMENTARY SCHL</t>
  </si>
  <si>
    <t>PALM GLADES PREPARATORY ACADEMY HIGH SCHOOL</t>
  </si>
  <si>
    <t>PALM LAKES ELEMENTARY SCHOOL</t>
  </si>
  <si>
    <t>PALM SPRINGS ELEMENTARY SCHOOL</t>
  </si>
  <si>
    <t>PALM SPRINGS MIDDLE SCHOOL</t>
  </si>
  <si>
    <t>PARKVIEW ELEMENTARY SCHOOL</t>
  </si>
  <si>
    <t>PARKWAY ELEMENTARY SCHOOL</t>
  </si>
  <si>
    <t>PAUL W. BELL MIDDLE SCHOOL</t>
  </si>
  <si>
    <t>PHOENIX ACADEMY OF EXCELLENCE</t>
  </si>
  <si>
    <t>PHOENIX ACADEMY OF EXCELLENCE NORTH</t>
  </si>
  <si>
    <t>PHYLLIS R. MILLER ELEM. SCHOOL</t>
  </si>
  <si>
    <t>PHYLLIS WHEATLEY ELEM. SCHOOL</t>
  </si>
  <si>
    <t>PINE LAKE ELEMENTARY SCHOOL</t>
  </si>
  <si>
    <t>PINE VILLA ELEMENTARY SCHOOL</t>
  </si>
  <si>
    <t>POINCIANA PARK ELEMENTARY SCHL</t>
  </si>
  <si>
    <t>PONCE DE LEON MIDDLE SCHOOL</t>
  </si>
  <si>
    <t>RAINBOW PARK ELEMENTARY SCHOOL</t>
  </si>
  <si>
    <t>REDLAND ELEMENTARY SCHOOL</t>
  </si>
  <si>
    <t>REDLAND MIDDLE SCHOOL</t>
  </si>
  <si>
    <t>REDONDO ELEMENTARY SCHOOL</t>
  </si>
  <si>
    <t>RICHMOND HEIGHTS MIDDLE SCHOOL</t>
  </si>
  <si>
    <t>RIVERSIDE ELEMENTARY SCHOOL</t>
  </si>
  <si>
    <t>RIVIERA MIDDLE SCHOOL</t>
  </si>
  <si>
    <t>ROBERT MORGAN EDUCATIONAL CENTER</t>
  </si>
  <si>
    <t>ROBERT RUSSA MOTON ELEMENTARY SCHOOL</t>
  </si>
  <si>
    <t>ROCKWAY ELEMENTARY SCHOOL</t>
  </si>
  <si>
    <t>ROCKWAY MIDDLE SCHOOL</t>
  </si>
  <si>
    <t>ROYAL GREEN ELEMENTARY SCHOOL</t>
  </si>
  <si>
    <t>ROYAL PALM ELEMENTARY SCHOOL</t>
  </si>
  <si>
    <t>RUBEN DARIO MIDDLE SCHOOL</t>
  </si>
  <si>
    <t>SANTA CLARA ELEMENTARY SCHOOL</t>
  </si>
  <si>
    <t>SCOTT LAKE ELEMENTARY SCHOOL</t>
  </si>
  <si>
    <t>SEMINOLE ELEMENTARY SCHOOL</t>
  </si>
  <si>
    <t>SHADOWLAWN ELEMENTARY SCHOOL</t>
  </si>
  <si>
    <t>SHENANDOAH ELEMENTARY SCHOOL</t>
  </si>
  <si>
    <t>SHENANDOAH MIDDLE SCHOOL</t>
  </si>
  <si>
    <t>SILVER BLUFF ELEMENTARY SCHOOL</t>
  </si>
  <si>
    <t>SLAM ACADEMY  HIGH SCHOOL NORTH CAMPUS</t>
  </si>
  <si>
    <t>SLAM CHARTER MIDDLE SCHOOL</t>
  </si>
  <si>
    <t>SOMERSET ACAD CHARTER ELEM SCHOOL S HOMESTEAD</t>
  </si>
  <si>
    <t>SOMERSET ACADEMY CHARTER HIGH (S HOMESTEAD)</t>
  </si>
  <si>
    <t>SOMERSET ACADEMY CHARTER HIGH SCHOOL</t>
  </si>
  <si>
    <t>SOMERSET ACADEMY CHARTER MIDDLE S HOMESTEAD</t>
  </si>
  <si>
    <t>SOMERSET ACADEMY SILVER PALMS</t>
  </si>
  <si>
    <t>SOMERSET ACADEMY SILVER PALMS AT PRINCETON</t>
  </si>
  <si>
    <t>SOMERSET PREP ACADEMY MIDDLE HOMESTEAD</t>
  </si>
  <si>
    <t>SOUTH DADE MIDDLE SCHOOL</t>
  </si>
  <si>
    <t>SOUTH DADE SENIOR HIGH SCHOOL</t>
  </si>
  <si>
    <t>SOUTH FLORIDA AUTISM CHARTER SCHOOL INC</t>
  </si>
  <si>
    <t>SOUTH HIALEAH ELEMENTARY SCHOOL</t>
  </si>
  <si>
    <t>SOUTH MIAMI SENIOR HIGH SCHOOL</t>
  </si>
  <si>
    <t>SPANISH LAKE ELEMENTARY SCHOOL</t>
  </si>
  <si>
    <t>SPORTS LEADERSHIP MANAGEMENT MIDDLE N CAMPUS</t>
  </si>
  <si>
    <t>SUNSET PARK ELEMENTARY SCHOOL</t>
  </si>
  <si>
    <t>SWEETWATER ELEMENTARY SCHOOL</t>
  </si>
  <si>
    <t>SYLVANIA HEIGHTS ELEM. SCHOOL</t>
  </si>
  <si>
    <t>THE SEED SCHOOL OF MIAMI</t>
  </si>
  <si>
    <t>THOMAS JEFFERSON MIDDLE SCHOOL</t>
  </si>
  <si>
    <t>TOUSSAINT L'OUVERTURE ELEM.</t>
  </si>
  <si>
    <t>TREASURE ISLAND ELEM. SCHOOL</t>
  </si>
  <si>
    <t>TROPICAL ELEMENTARY SCHOOL</t>
  </si>
  <si>
    <t>TWIN LAKES ELEMENTARY SCHOOL</t>
  </si>
  <si>
    <t>VAN E. BLANTON ELEMENTARY SCHL</t>
  </si>
  <si>
    <t>VILLAGE GREEN ELEMENTARY SCHL</t>
  </si>
  <si>
    <t>W. R. THOMAS MIDDLE SCHOOL</t>
  </si>
  <si>
    <t>WESLEY MATTHEWS ELEM. SCHOOL</t>
  </si>
  <si>
    <t>WEST HIALEAH GARDENS ELEMENTARY SCHOOL</t>
  </si>
  <si>
    <t>WEST MIAMI MIDDLE SCHOOL</t>
  </si>
  <si>
    <t>WESTLAND HIALEAH SENIOR HIGH SCHOOL</t>
  </si>
  <si>
    <t>WILLIAM H. TURNER TECHNICAL ARTS HIGH SCHOOL</t>
  </si>
  <si>
    <t>YOUTH CO-OP CHARTER SCHOOL</t>
  </si>
  <si>
    <t>YOUTH CO-OP PREPARATORY HIGH SCHOOL</t>
  </si>
  <si>
    <t>ZORA NEALE HURSTON ELEMENTARY SCHOOL</t>
  </si>
  <si>
    <t>Professional Learning Community/School-based Projects</t>
  </si>
  <si>
    <t>Title I Annual Parent Meeting</t>
  </si>
  <si>
    <t>School-level Parent &amp; Family Engagement Survey</t>
  </si>
  <si>
    <t>Meeting with School Social Worker</t>
  </si>
  <si>
    <t>Description of Meeting Notice/Invite</t>
  </si>
  <si>
    <t xml:space="preserve">         Meeting Agenda includes all required items,
         and updated with school information</t>
  </si>
  <si>
    <t xml:space="preserve">         Meeting Minutes include record of dialogue
         with parents/families </t>
  </si>
  <si>
    <t xml:space="preserve">         Title I Notification Letter made available to
          parents and families</t>
  </si>
  <si>
    <t xml:space="preserve">         Updated Title I School-level PFEP posted on
         school's website                 </t>
  </si>
  <si>
    <t xml:space="preserve">         Title District-level PFEP made available during
          the meeting</t>
  </si>
  <si>
    <t xml:space="preserve">         Title I Program Notification Letter Posted on
          the School's website</t>
  </si>
  <si>
    <t>Description of Activity/Tasks Conducted During the Meeting</t>
  </si>
  <si>
    <t>Description of Follow-Up Activity/Tasks</t>
  </si>
  <si>
    <t>EESAC Meetings</t>
  </si>
  <si>
    <t xml:space="preserve">Plan of Action (Steps) </t>
  </si>
  <si>
    <t>Resources Provided</t>
  </si>
  <si>
    <t>Evidence of Effectives (2)</t>
  </si>
  <si>
    <t>Brochures</t>
  </si>
  <si>
    <t>Response to Intervention</t>
  </si>
  <si>
    <t>The Parent Academy</t>
  </si>
  <si>
    <t>Translator</t>
  </si>
  <si>
    <t>Flyers</t>
  </si>
  <si>
    <t>Assessments</t>
  </si>
  <si>
    <t>Handouts</t>
  </si>
  <si>
    <t>FSA Night</t>
  </si>
  <si>
    <t>Agency Referrals</t>
  </si>
  <si>
    <t>Technology</t>
  </si>
  <si>
    <t>Student Backpack</t>
  </si>
  <si>
    <t>Community-Based Partnerships</t>
  </si>
  <si>
    <t>Translated Materials</t>
  </si>
  <si>
    <t>Social Media</t>
  </si>
  <si>
    <t>Parent Conference</t>
  </si>
  <si>
    <t>Referral Forms</t>
  </si>
  <si>
    <t>Data Driven Instruction</t>
  </si>
  <si>
    <t>Parent Portal</t>
  </si>
  <si>
    <t>Virtual Meetings/Webinars</t>
  </si>
  <si>
    <t>Homelessness</t>
  </si>
  <si>
    <t>Community-based Partnerships</t>
  </si>
  <si>
    <t>Links to Assessment Websites</t>
  </si>
  <si>
    <t>PowerPoint Presentations</t>
  </si>
  <si>
    <t>Survey</t>
  </si>
  <si>
    <t xml:space="preserve">          School
          Website</t>
  </si>
  <si>
    <t xml:space="preserve">         Title I School-level PFEP reviewed, discussed
           and updated with parents and families during
           the meeting.  </t>
  </si>
  <si>
    <r>
      <rPr>
        <sz val="10"/>
        <rFont val="Arial Narrow"/>
        <family val="2"/>
      </rPr>
      <t xml:space="preserve">District Advisory Council (DAC)/Parent Advisory                                                                                                                                                                                                                                                                            Council(PAC) </t>
    </r>
    <r>
      <rPr>
        <sz val="10"/>
        <color theme="1"/>
        <rFont val="Arial Narrow"/>
        <family val="2"/>
      </rPr>
      <t>Representative Form discussed and updated during the meeting</t>
    </r>
  </si>
  <si>
    <t xml:space="preserve">          Attendance records filed in the Title I
          Filing System</t>
  </si>
  <si>
    <t xml:space="preserve">          Compilation of Survey Results     
          completed and filed in the  Title I Filing  
          System</t>
  </si>
  <si>
    <t xml:space="preserve">          Updated School-Parent Compact
          available to parents and families</t>
  </si>
  <si>
    <t xml:space="preserve">          School-Parent Compact reviewed and
          updated the meeting </t>
  </si>
  <si>
    <t xml:space="preserve">          Parent Surveys discussed and made
          available (in multiple languages) during
          the meeting.
     </t>
  </si>
  <si>
    <t xml:space="preserve">          Documentation verifying meeting
          attendees</t>
  </si>
  <si>
    <t>The school will conduct the Title I Annual Meeting to inform parents and families of the school's participation in the Title I Schoolwide Program. During the meeting, the school will provide a description of the Title I Schoolwide Program which will include an explanation about the forms of academic assessments, the school performance data, and the rights of parents. Additionally, the school will document that the communication has been provided to stakeholders, as follows:</t>
  </si>
  <si>
    <t xml:space="preserve">         Meeting Agenda filed in the Title I Compliance Filing
         System</t>
  </si>
  <si>
    <t xml:space="preserve">         Meeting Minutes filed in the Title I Compliance Filing
         System</t>
  </si>
  <si>
    <t>The school will implement activities that build the capacity for meaningful parent and family engagement.  The activities implemented by the school will help to build relationships with the community in order to improve student achievement. Additionally, the school will provide resources and training to assist parents and families to work with their child(ren), and provide other reasonable support for parent and family engagement activities, as follows:</t>
  </si>
  <si>
    <r>
      <t xml:space="preserve">Parents and families’ engagement in the decision-making process of how </t>
    </r>
    <r>
      <rPr>
        <sz val="10"/>
        <rFont val="Arial Narrow"/>
        <family val="2"/>
      </rPr>
      <t>Title I Schoolwide Program</t>
    </r>
    <r>
      <rPr>
        <sz val="10"/>
        <color theme="1"/>
        <rFont val="Arial Narrow"/>
        <family val="2"/>
      </rPr>
      <t xml:space="preserve"> supplemental funds will be used.</t>
    </r>
    <r>
      <rPr>
        <sz val="10"/>
        <rFont val="Arial Narrow"/>
        <family val="2"/>
      </rPr>
      <t xml:space="preserve"> </t>
    </r>
  </si>
  <si>
    <t xml:space="preserve">        Title IX, Homeless          
        Project UP-START</t>
  </si>
  <si>
    <t xml:space="preserve">Language </t>
  </si>
  <si>
    <t>Parents with Special Needs</t>
  </si>
  <si>
    <t>The school will coordinate and integrate parent and family engagement programs and activities to teach parents how to help their child at home, as follows:</t>
  </si>
  <si>
    <t>MIAMI BRIDGE SOUTH</t>
  </si>
  <si>
    <t>RICHMOND PERRINE OPTIMIST</t>
  </si>
  <si>
    <t>PATH ACADEMY</t>
  </si>
  <si>
    <t>August 2021-June 2022</t>
  </si>
  <si>
    <t>Other Programs</t>
  </si>
  <si>
    <t>Head Start</t>
  </si>
  <si>
    <t>VPK</t>
  </si>
  <si>
    <t>Migrant</t>
  </si>
  <si>
    <t>Title I, Part D Neglected &amp; Delinquent Program</t>
  </si>
  <si>
    <t>1st EESAC Meeting of the Year</t>
  </si>
  <si>
    <t>The school will present  the Title I School-level PFEP for input,  review, and approval by all stakeholders and document in the meeting minutes.</t>
  </si>
  <si>
    <t>The school will provide an overview of the PFEP, make it available to all parents for input and review, ensure that it is jointly developed with and agreed upon by all stakeholders.</t>
  </si>
  <si>
    <t>The Title I School-level PFEP is a shared responsibility, parents and family members will provide input in the update and review of the PFEP and assist in providing high quality instruction for all learners, as evidenced by the school's Title I Annual Parent Meeting and Educational Excellence School Advisory Council. The PFEP is presented during the 1st EESAC meeting of the year and the Title I Annual Parent Meeting by an administrator.</t>
  </si>
  <si>
    <r>
      <t>During the Title I Annual Parent Meeting, parents and families will be encouraged to provide input in the planning, review and improvement of the Titl</t>
    </r>
    <r>
      <rPr>
        <sz val="10"/>
        <rFont val="Arial Narrow"/>
        <family val="2"/>
      </rPr>
      <t xml:space="preserve">e I Schoolwide Program, </t>
    </r>
    <r>
      <rPr>
        <sz val="10"/>
        <color theme="1"/>
        <rFont val="Arial Narrow"/>
        <family val="2"/>
      </rPr>
      <t>as evidenced by meeting minutes.</t>
    </r>
  </si>
  <si>
    <r>
      <t>During EESAC meetings,  parents and families will be given the oppo</t>
    </r>
    <r>
      <rPr>
        <sz val="10"/>
        <rFont val="Arial Narrow"/>
        <family val="2"/>
      </rPr>
      <t>rtunity to provide input in the decision making process of how  Title I Schoolwide Program</t>
    </r>
    <r>
      <rPr>
        <sz val="10"/>
        <color theme="1"/>
        <rFont val="Arial Narrow"/>
        <family val="2"/>
      </rPr>
      <t xml:space="preserve"> supplemental funds  will be used as evidenced in the pending/verified meeting minutes.</t>
    </r>
  </si>
  <si>
    <t xml:space="preserve">          School Calendar/ Newsletter</t>
  </si>
  <si>
    <t>Optional</t>
  </si>
  <si>
    <t>Barriers Areas</t>
  </si>
  <si>
    <t>Meeting/Activity</t>
  </si>
  <si>
    <t>EESAC Meeting</t>
  </si>
  <si>
    <t>Webinar</t>
  </si>
  <si>
    <t>Conference Call</t>
  </si>
  <si>
    <t>Virtual Meeting/Workshop</t>
  </si>
  <si>
    <t>Face-to-Face Meeting/Workshop</t>
  </si>
  <si>
    <t>Building Capacity Activity/Tasks</t>
  </si>
  <si>
    <t>Parent &amp; Family Engagement Workshops</t>
  </si>
  <si>
    <t xml:space="preserve">District-sponsored            Title I Facilitator Training Sessions </t>
  </si>
  <si>
    <t>Community Involvement and Liaison Specialists (CIS/CLS) Training Sessions</t>
  </si>
  <si>
    <t>Implementing/  Coordinating parent/family programs</t>
  </si>
  <si>
    <t>Agenda, handouts, PowerPoint presentation,  implementation of knowledge gained, and Master Plan Points from MyLearningPlan Professional Development Management System.</t>
  </si>
  <si>
    <t>Administrator</t>
  </si>
  <si>
    <t>CIS/CLS</t>
  </si>
  <si>
    <t>Staff Development Activity</t>
  </si>
  <si>
    <t>Online PD to Build Relationships with Parents</t>
  </si>
  <si>
    <t>M-DCPS Meetings/Training/Workshops</t>
  </si>
  <si>
    <t>District-sponsored Title I Principal Training Sessions</t>
  </si>
  <si>
    <t>PD activities conducted by outside agencies</t>
  </si>
  <si>
    <t>Tilte I School-Parent Compact</t>
  </si>
  <si>
    <t>Meeting Type</t>
  </si>
  <si>
    <r>
      <t xml:space="preserve">The school will offer a flexible number of meetings in the morning, afternoon, and evening.  Additionally, the school will provide, with Title I </t>
    </r>
    <r>
      <rPr>
        <sz val="9.5"/>
        <rFont val="Arial Narrow"/>
        <family val="2"/>
      </rPr>
      <t>supplemental PFE</t>
    </r>
    <r>
      <rPr>
        <sz val="9.5"/>
        <color theme="1"/>
        <rFont val="Arial Narrow"/>
        <family val="2"/>
      </rPr>
      <t xml:space="preserve"> funds, webinars, teleconferences, video conferences, or home visits, and services related to parent and family engagement, as follows:</t>
    </r>
  </si>
  <si>
    <t>Multi-language Materials/Flyers/Handouts with disclaimer</t>
  </si>
  <si>
    <t>Evidence of translation services</t>
  </si>
  <si>
    <t xml:space="preserve">Title I Annual Parent Meeting PowerPoint Presentation posted to the school website
         </t>
  </si>
  <si>
    <t>Parent  Correspondence</t>
  </si>
  <si>
    <t>Official Title I Parent and Family Engagement Survey</t>
  </si>
  <si>
    <t xml:space="preserve">The barriers identified below may have hindered participation by parents and families during the previous school year. The school will take the following steps during the current school year to overcome the identified barriers. </t>
  </si>
  <si>
    <r>
      <t>The school will provide timely information about the Title I Schoolwide</t>
    </r>
    <r>
      <rPr>
        <sz val="9.5"/>
        <rFont val="Arial Narrow"/>
        <family val="2"/>
      </rPr>
      <t xml:space="preserve"> Program,</t>
    </r>
    <r>
      <rPr>
        <sz val="9.5"/>
        <color theme="1"/>
        <rFont val="Arial Narrow"/>
        <family val="2"/>
      </rPr>
      <t xml:space="preserve"> explanation about the curriculum at the school, the forms of assessment used to measure student progress, the achievement levels students are expected to obtain, identify students who are at risk of not meeting state standards on performance standards assessments and provide parents with information regarding their child(ren)'s attendance. If requested by parents, the school will provide opportunities for regular meetings in order to formulate suggestions and to participate, as appropriate, in decision-making related to the education of their child(ren).  Additionally, the schools will submit parent and family’s comments if the schoolwide plan is not satisfactory to parents and families, as follows: </t>
    </r>
  </si>
  <si>
    <t>ADOPTION</t>
  </si>
  <si>
    <t>EESAC Chairperson Signature</t>
  </si>
  <si>
    <t>The Title I School-level Parent and Family Engagement Plan (PFEP) has been developed jointly and agreed upon with parents of children participating in Title I, Part A Schoolwide Programs as evidenced by the Educational Excellence School Advisory Council (EESAC)  meeting minutes.  This plan was adopted by the school during the first EESAC meeting of the 2021-2022 school year.  The school will make this plan available in three languages on the school webiste, Main Office, and Parent Resource Center/Area to all parents and families of participating Title I schools.</t>
  </si>
  <si>
    <t>Staff</t>
  </si>
  <si>
    <t>EESAC Chairperson</t>
  </si>
  <si>
    <t>Parent and Family Engagement Focus Area</t>
  </si>
  <si>
    <t xml:space="preserve">Parent &amp; Family Engagement   Focus Areas </t>
  </si>
  <si>
    <t>Parenting</t>
  </si>
  <si>
    <t>Photos</t>
  </si>
  <si>
    <t>Nombre de la Escuela:</t>
  </si>
  <si>
    <t>Nombre del Director:</t>
  </si>
  <si>
    <t>La escuela se regirá por la definición estatutaria de participación de padres y familias y llevará a cabo programas, actividades y procedimientos de acuerdo con la definición descrita en Sección 8101, ESEA:</t>
  </si>
  <si>
    <t>Utilizar los hallazgos de la revisión del Plan de Participación de Padres y Familias para diseñar estrategias para una participación más efectiva de padres y familias y para revisar, si fuera necesario, el Plan de Participación de Padres y Familias de la escuela [Sección 1116 (a)(E)];</t>
  </si>
  <si>
    <t>Proporcionar a cada padre y familia un informe personalizado del estudiante acerca del desempeño de su hijo/a en las evaluaciones estatales [Sección (e)(1)(B)(i)];</t>
  </si>
  <si>
    <t xml:space="preserve">    Firma del Director o Designado</t>
  </si>
  <si>
    <t>Fecha de la Firma</t>
  </si>
  <si>
    <t xml:space="preserve">Este plan está alineado con la Sección 1116 de la Ley Cada Estudiante Triunfa (Every Student Succeeds Act)
                                                                                                                                                                             </t>
  </si>
  <si>
    <t>Área de Enfoque</t>
  </si>
  <si>
    <t>Evidencia</t>
  </si>
  <si>
    <t>Nombre de Reunión</t>
  </si>
  <si>
    <t>Fecha de Reunión</t>
  </si>
  <si>
    <t>El PFEP a nivel de la escuela es una responsabilidad compartida.</t>
  </si>
  <si>
    <t>La escuela proporcionará una guía del PFEP y lo hará disponible para todos los padres de familia para que lo comenten y revisen y además aseguren que se desarrolle, acuerde y enmiende en conjunto con todos los contribuyentes.</t>
  </si>
  <si>
    <t>Reunión anual del Título I</t>
  </si>
  <si>
    <t>Cronología</t>
  </si>
  <si>
    <t>Monitoreo de la asistencia escolar</t>
  </si>
  <si>
    <t>Monitoreo del cumplimiento de las tareas</t>
  </si>
  <si>
    <t>Participación en decisiones referentes a la educación del estudiante</t>
  </si>
  <si>
    <t xml:space="preserve">Primera Reunión de EESAC </t>
  </si>
  <si>
    <t>La participación de los padres y familias en la planificación, revisión y mejora de los programas de Título I a nivel de la escuela.</t>
  </si>
  <si>
    <t>La participación de los padres y familias en la toma de decisiones referente a cómo los fondos de Título I serán utilizados.</t>
  </si>
  <si>
    <t>La escuela coordinará e integrará los programas y actividades para la participación de padres y familias a fin de informar a los padres acerca de cómo puedan ayudar a sus hijos en el hogar, según se dicta a continuación:</t>
  </si>
  <si>
    <t>Coordinación con otros programas</t>
  </si>
  <si>
    <t>Actividad</t>
  </si>
  <si>
    <t>Título IX (Proyecto UP-START)</t>
  </si>
  <si>
    <t>Actividades/Tareas</t>
  </si>
  <si>
    <t>Descripción de Aviso/Invitación a Reuniones</t>
  </si>
  <si>
    <t>Evidencia de Efectividad</t>
  </si>
  <si>
    <r>
      <rPr>
        <b/>
        <sz val="10"/>
        <color theme="1"/>
        <rFont val="Arial Narrow"/>
        <family val="2"/>
      </rPr>
      <t xml:space="preserve">Notificación
</t>
    </r>
    <r>
      <rPr>
        <sz val="10"/>
        <color theme="1"/>
        <rFont val="Arial Narrow"/>
        <family val="2"/>
      </rPr>
      <t>(Antes)</t>
    </r>
  </si>
  <si>
    <t xml:space="preserve">          Folletos</t>
  </si>
  <si>
    <t>Sitio web de la escuela</t>
  </si>
  <si>
    <t>Mensajes electronicos</t>
  </si>
  <si>
    <t xml:space="preserve">          Aplicaciones</t>
  </si>
  <si>
    <t>Calendario escolar / Boletín de noticias escolar</t>
  </si>
  <si>
    <t xml:space="preserve">        Letrero de anuncios escolares</t>
  </si>
  <si>
    <t>Descripción de Actividades/Tareas Realizadas durante la Reunión</t>
  </si>
  <si>
    <r>
      <rPr>
        <b/>
        <sz val="10"/>
        <color theme="1"/>
        <rFont val="Arial Narrow"/>
        <family val="2"/>
      </rPr>
      <t xml:space="preserve">Documentación
</t>
    </r>
    <r>
      <rPr>
        <sz val="10"/>
        <color theme="1"/>
        <rFont val="Arial Narrow"/>
        <family val="2"/>
      </rPr>
      <t>(Durante)</t>
    </r>
  </si>
  <si>
    <t>Agenda de la reunión incluye todos los temas requeridos, actualizados con datos de la escuela</t>
  </si>
  <si>
    <t xml:space="preserve"> Actas de la reunión que incluyen un archivo con los diálogos con padres/familias</t>
  </si>
  <si>
    <t>Hojas de registro firmadas por los que asistieron a la reunión</t>
  </si>
  <si>
    <t>Convenio entre la escuela y los padres de familia revisado y actualizado durante la reunión</t>
  </si>
  <si>
    <t>Seguimiento
(Después)</t>
  </si>
  <si>
    <t xml:space="preserve">PFEP actualizado publicado en el sitio web de la escuela                 </t>
  </si>
  <si>
    <t>Recopilación de resultados de encuestas realizada y archivada</t>
  </si>
  <si>
    <t>Presentación en PowerPoint publicada en el sitio web de la escuela</t>
  </si>
  <si>
    <t>Convenio entre la escuela y los padres de familia actualizado disponible para padres y familias</t>
  </si>
  <si>
    <t>Horario(s) de Reuniones</t>
  </si>
  <si>
    <t>Descripción de Reunión/Actividad</t>
  </si>
  <si>
    <t>Reunion/Actividad</t>
  </si>
  <si>
    <t>Reuniones por la mañana</t>
  </si>
  <si>
    <t>Reuniones por la tarde</t>
  </si>
  <si>
    <t>Reuniones al atardecer</t>
  </si>
  <si>
    <t>Persona Responsable
(Cargo[s])</t>
  </si>
  <si>
    <t>Recursos/Materiales Proporcionados</t>
  </si>
  <si>
    <t>Reunión anual de padres de familia de Título I (Title l Annual Parent Meeting)</t>
  </si>
  <si>
    <t>Reuniones de EESAC (EESAC Meetings)</t>
  </si>
  <si>
    <t xml:space="preserve">Los padres/familias asistirán en la instrucción de alta calidad para todos los estudiantes. </t>
  </si>
  <si>
    <t>CAP Advisor</t>
  </si>
  <si>
    <t>Director/a</t>
  </si>
  <si>
    <t>Director/a de actividades</t>
  </si>
  <si>
    <t>Trabajadora social escolar</t>
  </si>
  <si>
    <t>Entrenadora de currículo</t>
  </si>
  <si>
    <t>La escuela proporcionará las siguientes actividades de desarrollo profesional a fin de alentar e informar al personal:</t>
  </si>
  <si>
    <t>•  Cómo valorar y utilizar las contribuciones de padres/familias;
•  Cómo ponerse en contacto, comunicarse y laborar con los padres/familias como socios iguales;
•  Cómo implementar y coordinar programas de padres/familias; y
•  Cómo desarrollar los vínculos entre los padres/familias y la escuela.</t>
  </si>
  <si>
    <t>Enfoque de Participación de los Padres/Familias</t>
  </si>
  <si>
    <t>Sesiones de capacitación para facilitadores patrocinada por el Distrito</t>
  </si>
  <si>
    <t>Sesiones de capacitación para CIS/CLS</t>
  </si>
  <si>
    <t>Agenda, folletos, presentación de PowerPoint, implementación de conocimientos adquiridos y puntos de plan maestro de MyLearningPlan Professional Development Management System.</t>
  </si>
  <si>
    <t>Implementación/ Coordinación de programas de padres/familias</t>
  </si>
  <si>
    <t xml:space="preserve">Desarrollo profesional en línea para desarrollar relaciones con los padres de familia
       </t>
  </si>
  <si>
    <t xml:space="preserve">Reuniones/Capacitación/Talleres de las M-DCPS </t>
  </si>
  <si>
    <t>Sesiones de capacitación de Facilitadores o de CIS/CLS de Título l patrocinadas por el Districto</t>
  </si>
  <si>
    <t xml:space="preserve">Sesiones de capacitacíión de Título l para Directores patrocinadas por el Districto </t>
  </si>
  <si>
    <t xml:space="preserve">Actividades de Desarrollo Profesional, (PD) realizadas por agencias externas 
</t>
  </si>
  <si>
    <t>Proyectos por la comunidad de aprendizaje profesional/Proyectos basados en la escuela</t>
  </si>
  <si>
    <t xml:space="preserve">La escuela llevará a cabo otras actividades/eventos/reuniones a fin de alentar y apoyar a los padres y familias hacia una participación más significativa en la educación de sus hijos, según se dicta a continuación: </t>
  </si>
  <si>
    <t>Contenido y Tipo de Actividad</t>
  </si>
  <si>
    <t>La escuela proporcionará plenas oportunidades para participar en actividades de participación de padres/familias.  Además, la escuela compartirá información relacionada con programas escolares, reuniones, informes escolares y otras actividades para padres/familias, en formato uniforme y comprensible y en idiomas que entiendan los padres/familias, según se dicta a continuación:</t>
  </si>
  <si>
    <t>Áreas de Enfoque
Accesibilidad</t>
  </si>
  <si>
    <t>Acomodaciones</t>
  </si>
  <si>
    <t>Persona Responsable
(Cargo[s]/Puesto[s])</t>
  </si>
  <si>
    <t xml:space="preserve">Idioma </t>
  </si>
  <si>
    <t>Padres con necesidades especiales</t>
  </si>
  <si>
    <t>Áreas de Enfoque
Comunicación</t>
  </si>
  <si>
    <t>Título I</t>
  </si>
  <si>
    <t>Plan de estudios</t>
  </si>
  <si>
    <t>Evaluación/Niveles de logro</t>
  </si>
  <si>
    <t>Preocupaciones de los padres de familia</t>
  </si>
  <si>
    <t>Correspondencia para padres y familias</t>
  </si>
  <si>
    <t>Desamparado/Sin hogar</t>
  </si>
  <si>
    <t>ADOPCIÓN</t>
  </si>
  <si>
    <t xml:space="preserve">Reunión anual de padres de familia de Título I </t>
  </si>
  <si>
    <t xml:space="preserve">Reuniones de EESAC </t>
  </si>
  <si>
    <t>Talleres de participación de padres y familias</t>
  </si>
  <si>
    <t>Centro de Recursos del Vecindario (NRC)</t>
  </si>
  <si>
    <t>La Academia para Padres de Familia</t>
  </si>
  <si>
    <t>Referidos a agencias</t>
  </si>
  <si>
    <t>Asociaciones basadas en la comunidad</t>
  </si>
  <si>
    <t xml:space="preserve">Reuniones a distancia/Talleres en Línea </t>
  </si>
  <si>
    <t>MISSION STATEMENT</t>
  </si>
  <si>
    <t xml:space="preserve">INVOLVEMENT OF PARENTS  </t>
  </si>
  <si>
    <t>COORDINATION AND INTEGRATION WITH OTHER FEDERAL PROGRAMS</t>
  </si>
  <si>
    <t>TITLE I ANNUAL PARENT MEETING</t>
  </si>
  <si>
    <t>FLEXIBLE PARENT MEETINGS</t>
  </si>
  <si>
    <t>BUILDING CAPACITY</t>
  </si>
  <si>
    <t>STAFF DEVELOPMENT</t>
  </si>
  <si>
    <t>ACCESSIBILITY</t>
  </si>
  <si>
    <t>COMMUNICATION</t>
  </si>
  <si>
    <t>BARRIERS</t>
  </si>
  <si>
    <t>OTHER ACTIVITIES</t>
  </si>
  <si>
    <t>Flexible Meetings</t>
  </si>
  <si>
    <t>DECLARACIÓN DE MISIÓN</t>
  </si>
  <si>
    <t>PARTICIPACIÓN DE LOS PADRES DE FAMILIA</t>
  </si>
  <si>
    <t>COORDINACIÓN E INTEGRACIÓN CON OTROS PROGRAMAS FEDERALES</t>
  </si>
  <si>
    <t>REUNIÓN ANUAL DE TÍTULO I PARA PADRES DE FAMILIA</t>
  </si>
  <si>
    <t>REUNIONES FLEXIBLES PARA PADRES DE FAMILIA</t>
  </si>
  <si>
    <t>Reuniones Flexibles</t>
  </si>
  <si>
    <t>EL DESARROLLO DE LA CAPACIDAD DE LA PARTICIPACIÓN</t>
  </si>
  <si>
    <t>DESARROLLO DEL PERSONAL</t>
  </si>
  <si>
    <t>OTRAS ACTIVIDADES</t>
  </si>
  <si>
    <t>ACCESIBILIDAD</t>
  </si>
  <si>
    <t>COMUNICACIÓN</t>
  </si>
  <si>
    <t>BARRERAS</t>
  </si>
  <si>
    <t>Neighborhood Resource Center</t>
  </si>
  <si>
    <t>Noche de FSA (FSA Night)</t>
  </si>
  <si>
    <t>Mochila del estudiante (Student Backpack)</t>
  </si>
  <si>
    <t xml:space="preserve">Conferencia para padres de familia (Parent Conference) </t>
  </si>
  <si>
    <t>Enlaces a sitios web de pruebas (Links to Assessment Websites)</t>
  </si>
  <si>
    <t>Respuesta a la intervención (Response to Intervention)</t>
  </si>
  <si>
    <t xml:space="preserve">Encuesta a nivel de la escuela sobre la participación de padres y familias (School-level Parent &amp; Family Engagement Survey) </t>
  </si>
  <si>
    <t>Reuniones/Capacitación de La Academia para Padres de Familia (The Parent Academy Meetings/ Training)</t>
  </si>
  <si>
    <t>Reunión con el/la trabajador(a) social de la escuela (Meeting with School Social Worker)</t>
  </si>
  <si>
    <t>Reunión con Equipo de Estudio de Ausentismo/abandono escolar infantil (Meeting with Truancy Child Study Team)</t>
  </si>
  <si>
    <t>Actividad/Reunión/Talleres a distancia de participación de padres y familias (Virtual Parent &amp; Family Engagement Activity/ Meeting/Workshops )</t>
  </si>
  <si>
    <t>Eventos especiales para familias (Special Events for Families)</t>
  </si>
  <si>
    <t>Asociaciones basadas en la comunidad (Community-based Partnerships)</t>
  </si>
  <si>
    <t>Special Events for Families</t>
  </si>
  <si>
    <t>Virtual Parent and Family Engagement Opportunities</t>
  </si>
  <si>
    <t>Meeting with Truancy Child Study Team</t>
  </si>
  <si>
    <t>Date:</t>
  </si>
  <si>
    <t>=</t>
  </si>
  <si>
    <t>Ver el PFEP en Inglés</t>
  </si>
  <si>
    <t>Barriers</t>
  </si>
  <si>
    <t>Transportation</t>
  </si>
  <si>
    <t>Child Care</t>
  </si>
  <si>
    <t>Unfamiliar with School System</t>
  </si>
  <si>
    <t>Cultural Differences</t>
  </si>
  <si>
    <t>Work Scheduling Conflict</t>
  </si>
  <si>
    <t xml:space="preserve">Date: </t>
  </si>
  <si>
    <t>Persona Responsible (Cargo[s])</t>
  </si>
  <si>
    <t>Non Lekòl:</t>
  </si>
  <si>
    <t xml:space="preserve">Non Direktè/tris: </t>
  </si>
  <si>
    <t>Nou sètifye nan dokiman sa a tout faktè, imaj, ak reprezantasyon plan sa a se verite, yo kòrèk, e yo konsistan avèk deklarasyon asirans yo. Anplis, n ap enplemante tout lwa, regilasyon, ak pwosedi ki aplikab; demand administratif ak pwogramasyon; e pwosedi pou kontwòl fiskal ak klasman dosye pou asire bonjan kontablite fèt pou depans fon nan ‘‘Parent and Family Program (PFE)’’ (Pwogram Angajman Paran ak Fanmi) an.  Tout dosye ki nesesè pou sipòte demand sa yo ap disponib pou anplwaye Distri, Eta ak Federal ki apwopriye revize pou yon minimòm senk (5) ane.  Mwen sètifye ankò tout depans yo ap obligatwa nan dat efektif la oubyen aprè e anvan dat pwojè a fini. Nou ap rapòte sèlman debousman ki apwopriye ak pwojè sa a e nou pap itilize l pou matche fon nan pwojè sa a oubyen nan nenpòt lòt pwojè espesyal, ki entèdi. Nou devlope ‘‘Parent and Family Engagement Plan (PFEP)’’ (Plan Angajman Paran ak Fanmi) sa a an kolaborasyon ak apwobasyon moun ki gen enterè yo (tankou, anplwaye, fanmi, manm kominotè, eks.) an konfòmite avèk regilasyon fon Federal Title I.  Lekòl la ap konfòme l ak plan aksyon aktivite angajman paran ak fanmi atravè ane akademik e li ap asire transparans nan bay kominikasyon nan plizyè lang, lè reyinyon ki fleksib, atelye ki baze sou bezwen, ak akomodasyon pou paran ak fanmi ki gen bezwen espesyal.  Adisyonèlman, lekòl la ap distribye dokiman sa a nan plizyè lang e mete li aksesib lè l mete li disponib sou sit Entènèt lekòl la. Lekòl la ap asire tou PFEP li a sou menm liy ak ‘‘School Improvement Plan (SIP)’’ (Plan Amelyorasyon Lekòl) pou ane lekòl aktyèl la.</t>
  </si>
  <si>
    <t>PLAN GARANTI POU ANGAJMAN PARAN AK FANMI</t>
  </si>
  <si>
    <t>Nou ap gouvène lekòl yo avèk definisyon legal angajman paran ak fanmi, e nou ap devlope pwogram, aktivite, ak pwosedi yo ann akò avèk definisyon nou rezime nan Seksyon 8101, ESEA;</t>
  </si>
  <si>
    <t>Angaje paran ak fanmi timoun n ap sèvi ki nan Pati A, Title I, nan desizyon sou fason Pati A, Title I, yo depanse fon ki rezève pou patisipasyon paran yo [Seksyon 1116 (a)(3)(b)];</t>
  </si>
  <si>
    <t>Devlope/revize PFEP nan nivo Lekòl la ansanm ak paran e fanmi, distribye li bay paran timoun ki ap patisipe yo, e mete plan an disponib pou kominote lokal la [Seksyon 1116 (b)(1)];</t>
  </si>
  <si>
    <t xml:space="preserve">Angaje paran ak fanmi yo, nan yon fason ki òganize, kontinyèl, regilye, nan planifikasyon, revizyon ak amelyorasyon pwogram ki anba pati sa a, ki gen ladan planifikasyon, revizyon ak amelyorasyon PFEP nan nivo Lekòl la ak devlopman kolektif plan pou pwogram yo nan tout lekòl la anba Seksyon 1116 (c)(3);
</t>
  </si>
  <si>
    <t>Itilize rezilta revizyon Plan Angajman Paran ak Fanmi yo pou kreye estrateji pou angajman paran ak fanmi ka pi efikas, e pou revize, si nesesè, Plan Angajman Paran ak Fanmi lekòl la [Seksyon 1116 (a)(E)];</t>
  </si>
  <si>
    <t>Si plan pou Title I, Pati A, ki devlople anba Seksyon 1112 la, pa satisfezan pou paran ak fanmi timoun ki ap patisipe yo, lekòl la ap voye bay paran yo komantè avèk plan an lè lekòl la ap voye plan an bay Seksyon “Local Educational Agency (LEA)” (Ajans Edikasyonèl Lokal) la [Seksyon 1116(b)(4)];</t>
  </si>
  <si>
    <t xml:space="preserve">Bay chak paran ak fanmi yon rapò elèv endividyèl sou pèfòmans pitit yo nan evalyasyon Eta a [Seksyon 112 (e)(1)(B)(i)]; </t>
  </si>
  <si>
    <t>Bay chak paran ak fanmi notifikasyon regilye lè yo asiyen oubyen bay pitit yo yon pwofesè pou anseye yo pandan kat (4) semèn konsekitif e pwofesè sa a pa satisfè demand aplikab pou sètifikasyon Eta a oubyen demand lisans nan nivo ane eskolè a ak nan domèn sijè yo asiyen pwofesè a [Seksyon 1112 (e)(1)(B)(ii)] e</t>
  </si>
  <si>
    <t>Bay chak paran ak fanmi notifikasyon regilye konsènan dwa yo pou mande enfòmasyon sou kalifikasyon pwofesyonèl pwofesè ak parapwofesyonèl salklas elèv yo [Seksyon 1112 (e)(1)(A)].</t>
  </si>
  <si>
    <t xml:space="preserve">     Siyati Direktè/tris oubyen Deziye</t>
  </si>
  <si>
    <t>Dat Siyati a</t>
  </si>
  <si>
    <t xml:space="preserve">Plan sa sou menm liy avèk seksyon 1116 nan “Every Student Succeds Act” (Akò Chak Elèv Fè Siksè)                                                                                                                                                                               </t>
  </si>
  <si>
    <t>DEKLARASYON MISYON AN</t>
  </si>
  <si>
    <t xml:space="preserve">Se pou  nou amelyore angajman paran ak fanmi, aksè, ak defans yon fason pou nou yo ka devlope kapasite paran ak fanmi pou angajman paran, fanmi, lekòl ak kominote a ka vin pi solid, pou sipòte amelyorasyon ki mezirab nan akonplisman elèv. </t>
  </si>
  <si>
    <t>PFEP se yon responsablite ki pataje ant paran/fanmi pou bay opinyon yo nan chanjman ak revizyon FPEP yo ak enstriksyon kalite siperyè pou tout elèv nan fason ki ap suiv yo:</t>
  </si>
  <si>
    <t>Domèn Konsantrasyon</t>
  </si>
  <si>
    <t>Evidans</t>
  </si>
  <si>
    <t>Reyinyon</t>
  </si>
  <si>
    <t>Dat Reyinyon</t>
  </si>
  <si>
    <t>PFEP nan nivo lekòl se yon responsablite ki pataje.</t>
  </si>
  <si>
    <t>Lekòl la ap bay yon ide jeneral sou PFEP e mete li disponib pou opinyon ak revizyon tout paran, e asire tout moun ki gen enterè yo devlope e aksepte li ansanm.</t>
  </si>
  <si>
    <t>Lekòl la ap prezante apwobasyon final PFEP la bay tout moun ki gen enterè yo pou opinyon ak revizyon yo.</t>
  </si>
  <si>
    <t>Reyinyon Anyèl Title I</t>
  </si>
  <si>
    <t>1ye Reyinyon EESAC</t>
  </si>
  <si>
    <t>Lis Dat yo</t>
  </si>
  <si>
    <t>Paran/fanmi pral ede nan bay enstriksyon kalite siperyè pou tout elèv.</t>
  </si>
  <si>
    <t>Akò Lekòl-Paran</t>
  </si>
  <si>
    <t>Kontwole prezans</t>
  </si>
  <si>
    <t xml:space="preserve">Kontwole yo fini devwa  </t>
  </si>
  <si>
    <t>Patisipe nan desizyon ki gen rapò ak edikasyon timoun nan</t>
  </si>
  <si>
    <t>Out 2021-Jen 2022</t>
  </si>
  <si>
    <t>Title l Annual Parent Meeting</t>
  </si>
  <si>
    <t xml:space="preserve">PATISIPASYON PARAN </t>
  </si>
  <si>
    <t>Lekòl la pral angaje paran ak fanmi yon fason ki òganize, e regilye nan planifikasyon, revizyon, ak amelyorasyon pwogram Title I nan.  Pwogram nan tout lekòl la ki gen ladan patisipasyon nan pran desizyon sou kòman yo pral itilize fon siplemantè Title I yo nan fason ki ap suiv yo:</t>
  </si>
  <si>
    <t>Non Reyinyon</t>
  </si>
  <si>
    <t>Angajman paran ak fanmi nan planifikasyon, revizyon, ak amelyorasyon pwogram Title I nan tout Lekòl yo.</t>
  </si>
  <si>
    <t xml:space="preserve">Pandan Reyinyon Anyèl Paran Title I nan, yo ap ankouraje paran ak fanmi yo pou bay opinyon yo nan planifikasyon, revizyon ak amelyorasyon Pwogram Title I nan tout Lekòl la, jan yo montre sa nan evidans rezime ak ajanda reyinyon yo.  </t>
  </si>
  <si>
    <t>Angajman paran ak fanmi nan pwosesis pran desizyon sou kòman yo pral itilize fon siplemantè Title I yo.</t>
  </si>
  <si>
    <t xml:space="preserve">Pandan reyinyon EESAC yo, yo ap bay paran ak fanmi yo opòtinite pou bay opinyon yo nan pwosesis pran desizyon sou kòman yo pral itilize fon siplemantè Pwogram Title I nan tout Lekòl yo jan yo montre sa nan evidans rezime reyinyon ki apwouve yo. </t>
  </si>
  <si>
    <t>KOWÒDINASYON E ENTEGRASYON AVÈK LÒT PWOGRAM FEDERAL</t>
  </si>
  <si>
    <t xml:space="preserve">Lekòl la pral kowòdone e entegre paran ak fanmi nan pwogram ak aktivite angajman fanmi pou anseye paran sou kòman pou yo ede pitit yo lakay nan fason ki ap suiv yo: </t>
  </si>
  <si>
    <t>Kowòdinasyon avèk Lòt Pwogram</t>
  </si>
  <si>
    <t>Aktivite</t>
  </si>
  <si>
    <t>Kòman Patisipasyon yo nan Aktivite yo Ap Anseye Paran 
pou Ede Pitit yo Lakay</t>
  </si>
  <si>
    <t>Title III (Leson Patikilye pou Elèv ki Aprann Anglè)</t>
  </si>
  <si>
    <t>Accommodations PWD</t>
  </si>
  <si>
    <t>Meetings/Workshops/Events/Parent Correspondence</t>
  </si>
  <si>
    <t xml:space="preserve">REYINYON ANYÈL POU PARAN TITLE I </t>
  </si>
  <si>
    <t xml:space="preserve">Lekòl la pral fè Reyinyon Anyèl Title I pou enfòme paran ak fanmi timoun ki ap patisipe nan Pwogram Title I Tout Lekòl la. Pandan reyinyon an, lekòl ap bay deskripsyon Pwogram Title I Tout Lekòl ki pral gen yon explikasyon sou fòm evalyasyon akadamik yo, done pèfòmans lekòl la ak dwa paran. Anplis, lekòl pral dokimante kominikasyon avèk moun ki gen enterè yo nan fason ki ap suiv yo:   </t>
  </si>
  <si>
    <t>Aktivite/Travay</t>
  </si>
  <si>
    <t>Deskripsyon Reyinyon Notifikasyon/Envitasyon</t>
  </si>
  <si>
    <t xml:space="preserve">Evidans Efikasite </t>
  </si>
  <si>
    <r>
      <t xml:space="preserve">Notifikasyon
</t>
    </r>
    <r>
      <rPr>
        <sz val="10"/>
        <color theme="1"/>
        <rFont val="Arial Narrow"/>
        <family val="2"/>
      </rPr>
      <t>(Anvan)</t>
    </r>
  </si>
  <si>
    <t xml:space="preserve">         Mesaj Elektwonik</t>
  </si>
  <si>
    <t xml:space="preserve">          Kalandriye/Bilten Lekòl</t>
  </si>
  <si>
    <t xml:space="preserve">          Siy Lekòl</t>
  </si>
  <si>
    <t xml:space="preserve">          Aplikasyon</t>
  </si>
  <si>
    <t xml:space="preserve">          Feyè</t>
  </si>
  <si>
    <t xml:space="preserve">         Sit Entènèt</t>
  </si>
  <si>
    <t>Deskripsyon Travay/Aktivite yo Fè Pandan Reyinyon an</t>
  </si>
  <si>
    <r>
      <rPr>
        <b/>
        <sz val="10"/>
        <color theme="1"/>
        <rFont val="Arial Narrow"/>
        <family val="2"/>
      </rPr>
      <t xml:space="preserve">Dokimantasyon
</t>
    </r>
    <r>
      <rPr>
        <sz val="10"/>
        <color theme="1"/>
        <rFont val="Arial Narrow"/>
        <family val="2"/>
      </rPr>
      <t>(Pandan la)</t>
    </r>
  </si>
  <si>
    <t xml:space="preserve">PFEP Title I nan nivo Lekòl la ap revize diskite e mete ajou avèk paran ak fanmi yo pandan reyinyon an </t>
  </si>
  <si>
    <t>Ajanda Reyinyon an ap gen ladan atik nesesè yo, ak enfòmasyon yo mete ajou avèk l ekòl la</t>
  </si>
  <si>
    <t>Rezime reyinyon ki gen ladan dosye dyalòj avèk paran/fanmi</t>
  </si>
  <si>
    <t xml:space="preserve">       Lèt Notifikasyon yo mete disponib pou paran ak fanmi</t>
  </si>
  <si>
    <t xml:space="preserve">           PFEP nivo distri a yo mete disponib pandan reyinyon an</t>
  </si>
  <si>
    <t>Fòm Reprezantan “District Advisory Council) DAC/Parent Advisory Council (PAC) diskite e mete ajou pandan reyinyon an</t>
  </si>
  <si>
    <t xml:space="preserve">Prezantasyon yo aplike ak enfòmasyon lekòl la  
         </t>
  </si>
  <si>
    <t>Sondaj Paran diskite yo mete disponib (nan plizyè lang) pandan reyinyon an.</t>
  </si>
  <si>
    <t xml:space="preserve">Konpilasyon Rezilta Sondaj Paran yo </t>
  </si>
  <si>
    <t>Yo revize e mete ajou Akò Lekòl-Paran</t>
  </si>
  <si>
    <r>
      <t xml:space="preserve">fe suivi
</t>
    </r>
    <r>
      <rPr>
        <sz val="10"/>
        <color theme="1"/>
        <rFont val="Arial Narrow"/>
        <family val="2"/>
      </rPr>
      <t>(Apre)</t>
    </r>
  </si>
  <si>
    <t xml:space="preserve">Ajanda reyinyon ki klase nan sistèm Klasman Konfòmite Title I </t>
  </si>
  <si>
    <t>Prezantasyon ‘PowerPoint’ ki poste sou paj entènèt lekòl la</t>
  </si>
  <si>
    <t xml:space="preserve">Konpilasyon Rezilta Sondaj ki klase nan Sistèm Klasman Title I </t>
  </si>
  <si>
    <t>Akò Lekòl-Paran ajou disponib pou paran ak fanmi</t>
  </si>
  <si>
    <t>Done rezime reyinyon yo mete yo mete sou Rapò Mansyèl Done Paran ak Fanmi</t>
  </si>
  <si>
    <t xml:space="preserve">          Enfòmasyon Title I ajou ki poste sou paj entènèt lekòl la             </t>
  </si>
  <si>
    <t xml:space="preserve">Fèy pou Siyen prezans ki klase nan Sistèm Klasman Title I </t>
  </si>
  <si>
    <t>REYINYON FLEKSIB POU PARAN YO</t>
  </si>
  <si>
    <t>Lekòl la pral ofri yon kantite reyinyon fleksib pou paran, tankou reyinyon nan maten, aprèmidi oubyen aswè.  Anplis, lekòl yo pral bay lekòl la fon siplemantè PFEP Title I, seminè sou Entènèt, telekonferans, oubyen vizit lakay, ak lòt sèvis sa yo gen rapò ak angajman paran ak fanmi nan fason ki ap suiv yo:</t>
  </si>
  <si>
    <t>Reyinyon Fleksib</t>
  </si>
  <si>
    <t xml:space="preserve"> Lè Reyinyon (yo)</t>
  </si>
  <si>
    <t>Deskripsyon Reyinyon/Aktivite yo</t>
  </si>
  <si>
    <t xml:space="preserve">       Reyinyon nan maten</t>
  </si>
  <si>
    <t>Reyinyon nan aprèmidi</t>
  </si>
  <si>
    <t xml:space="preserve">          Reyinyon nan aswè</t>
  </si>
  <si>
    <t>DEVLOPMAN KAPASITE</t>
  </si>
  <si>
    <t>Lekòl la pral enplemante aktivite ki pral devlope kapasite angajman paran/fanmi ki fè sans.  Aktivite lekòl la pral enplemante a pral ede devlope relasyon ak kominote a pou amelyore siksè elèv.  Anplis, lekòl la ap bay materyèl ak fòmasyon pou ede paran/fanmi travay avèk pitit yoe bay lòt sipò rezonab nan aktivite angajman paran/fanmi nan fason ki ap suiv yo:</t>
  </si>
  <si>
    <t>Tit Moun Anchaj la</t>
  </si>
  <si>
    <t>Resous/Materyèl yo Bay</t>
  </si>
  <si>
    <t>Reyinyon EESAC</t>
  </si>
  <si>
    <t>Sub Director(a)</t>
  </si>
  <si>
    <t>Consejero(a)</t>
  </si>
  <si>
    <t>Asesor(a) de CAP</t>
  </si>
  <si>
    <t xml:space="preserve">DEVLOPMAN PWOFESYONÈL ANPLWAYE </t>
  </si>
  <si>
    <t>Dekri aktivite devlopman pwofesyonèl lekòl la pral ofri oubyen ankouraje pou edike anplwaye yo:</t>
  </si>
  <si>
    <t>• Kòman pou valorize e itilize kontribisyon paran/fanmi;
• Kòman pou al rankontre, kominike, e travay avèk paran/fanmi kòm patnè egal ego;
• Kòman pou enplemante e kowòdone pwogram paran/fanmi; e
• Kòman pou devlope lyen ant paran/fanmi ak lekòl.</t>
  </si>
  <si>
    <t>Tit Moun Anchaj
Nan Title I</t>
  </si>
  <si>
    <t>Konsantrasyon sou Angajman Paran/Fanmi</t>
  </si>
  <si>
    <t xml:space="preserve">Dokimantasyon </t>
  </si>
  <si>
    <t>Sesyon Fòmasyon Sesyon Fòmasyon CIS/CLS Title I Distri a Patwone</t>
  </si>
  <si>
    <t xml:space="preserve">Sesyon Fòmasyon Fasilitatè Title I Distri a Patwone </t>
  </si>
  <si>
    <t xml:space="preserve">LÒT AKTIVITE </t>
  </si>
  <si>
    <t>Lekòl pral fè lòt aktivite/evènman/reyinyon pou ankouraje e sipòte paran ak fanmi nan angajman ki fè plis sans nan edikasyon pitit yo nan fason ki ap suiv yo:</t>
  </si>
  <si>
    <t>Kontni ak Kalite Aktivite yo</t>
  </si>
  <si>
    <t>Konsantrasyon Angajman Paran/fanmi</t>
  </si>
  <si>
    <t>Evidans Efikasite</t>
  </si>
  <si>
    <t>AKSESIBILITE</t>
  </si>
  <si>
    <t>Lekòl la pral ofri tout opòtinite pou patisipasyon nan aktivite angajman paran ak fanmi pou tout paran ak manm fanmi.  Anplis, lekòl la pral pataje enfòmasyon ki gen rapò ak lekòl e pwogram paran ak fanmi, reyinyon, rapò lekòl, ak lòt aktivite nan yon fòma konpreyansif,ki  inifòm, ak nan lang paran fanmi konprann ansanm ak ofri aksè akomondasyon pou paran ki gen bezwen espesyal, nan fason ki ap suiv yo:</t>
  </si>
  <si>
    <t xml:space="preserve">Domèn Konsantrasyon
Pou Aksesiblite </t>
  </si>
  <si>
    <t>Akomodasyon</t>
  </si>
  <si>
    <t>Orè Dat yo</t>
  </si>
  <si>
    <t>Lang</t>
  </si>
  <si>
    <t>Paran ki gen Bezwen Espesyal</t>
  </si>
  <si>
    <t>KOMINIKASYON</t>
  </si>
  <si>
    <t>Lekòl la pral ofri enfòmasyon nan tan konvenab sou Pwogram Title I tout Lekòl la, eksplikasyon sou kourikoulòm nan lekòl la, ak kalite evalyasyon yo itilize pou mezire pwogrè elèv, nivo akonplisman yo espere pou elèv yo atenn, idantifye elèv ki riske pa satisfè demand estanda eta a nan pèfòmans evalyasyon estanda yo e bay paran enfòmasyon sou prezans pitit yo.  Si paran an mande l, pral ofri opòtinite pou reyinyon regilye pou yo ka fòmile sijesyon e pou patisipe, jan sa apwopriye, nan pran desizyon ki gen rapò ak edikasyon pitit yo.  Anplis, Bay deskripsyon sou kòman lekòl la pral transmèt paran/fanmi kòmantè si plan nan tout lekòl la pa satisfezan pou yo nan fason ki ap suiv yo:</t>
  </si>
  <si>
    <t>Domèn Konsantrasyon
Pou Kominikasyon</t>
  </si>
  <si>
    <t>Kontni ak Kalite Aktivite</t>
  </si>
  <si>
    <t xml:space="preserve">Tit Moun Responsab la  </t>
  </si>
  <si>
    <t>Kourikoulòm</t>
  </si>
  <si>
    <t>Enkyetid Paran</t>
  </si>
  <si>
    <t>Nivo Evalyasyon/ Akonplisman</t>
  </si>
  <si>
    <t xml:space="preserve">
Reyinyon/Atelye/Aktivite Vityèl/
Korespondans Paran ak Angajman Fanmi</t>
  </si>
  <si>
    <t xml:space="preserve">Sondaj ofisyèl sou angajman paran ak fanmi Tit </t>
  </si>
  <si>
    <t>Korespondans pou paran ak fanmi</t>
  </si>
  <si>
    <t>al gade nan vèsyon angle nan PFEP</t>
  </si>
  <si>
    <t xml:space="preserve">BARYÈ </t>
  </si>
  <si>
    <t>Bay yon deskripsyon sou tout baryè ki te anpeche paran patisipe pandan ane lekòl anvan an.  Dekri etap lekòl la pral pran pou ane lekòl ki ap vini an pou simonte baryè sa yo (avèk atansyon sou paran/fanmi ki gen andikap, ki limite nan pale lang Anglè, ak paran/fanmi timoun migran) [ESEA Seksyon 1116].</t>
  </si>
  <si>
    <t>Sanzabri</t>
  </si>
  <si>
    <t xml:space="preserve">Areya Baryè yo </t>
  </si>
  <si>
    <t>Plan Aksyon (Etap)</t>
  </si>
  <si>
    <t>ADOPSYON</t>
  </si>
  <si>
    <t>Plan I pou Angajman Paran ak Fanmi Title I nan tout lekòl la (PFEP) te devlope ansanm epi yo te dakò avèk paran timoun k ap patisipe nan Pwogram Lekòl Tit I, Pati A, jan sa pwouve nan Lwa reyinyon Konsèy Lekòl Ekselans Edikasyonèl la. Konsèy (EESAC). Plan sa a te adopte pa lekòl la pandan premye reyinyon EESAC nan ane lekòl 2021-2022. Lekòl la ap fè plan sa a disponib nan twa lang sou sit entènèt lekòl la, biwo prensipal la, ak Sant Resous pou Paran yo pou tout paran ak fanmi nan lekòl Tit I k ap patisipe yo.</t>
  </si>
  <si>
    <t>Siyati Prezidan EESAC</t>
  </si>
  <si>
    <t>Dat:</t>
  </si>
  <si>
    <t>Administratè</t>
  </si>
  <si>
    <t>Administrador(a)</t>
  </si>
  <si>
    <t>Aplikasyon / Kowòdinasyon pwogram paran / fanmi yo</t>
  </si>
  <si>
    <t>Agenda, pwezantasyon, pwezantasyon PowerPoint, aplikasyon nan pran konesans, ak Pwen Plan Met soti nan MyLearningPlan Pwofesyonel Jesyon Devlopman Sistem.</t>
  </si>
  <si>
    <t>PFEP nan nivo lekòl la se yon responsablite pataje, paran yo ak manm fanmi yo ap bay opinyon nan aktyalizasyon ak revizyon PFEP a epi ede nan bay enstriksyon kalite siperyè pou tout elèv k ap aprann yo, jan sa a:</t>
  </si>
  <si>
    <t>Los recursos proporcionados a las familias en transición ayudarán a los estudiantes a superar las barreras al aprendizaje.</t>
  </si>
  <si>
    <t>8:00 a.m. – 12:00 p.m.</t>
  </si>
  <si>
    <t>12:00 p.m. – 4:00 p.m.</t>
  </si>
  <si>
    <t>4:00 p.m. – 7:00 p.m.</t>
  </si>
  <si>
    <t>Support Services</t>
  </si>
  <si>
    <r>
      <t xml:space="preserve">        Title III (Tutoring for                 
        English Learners)              </t>
    </r>
    <r>
      <rPr>
        <i/>
        <sz val="10"/>
        <rFont val="Arial Narrow"/>
        <family val="2"/>
      </rPr>
      <t xml:space="preserve">   </t>
    </r>
    <r>
      <rPr>
        <b/>
        <i/>
        <sz val="10"/>
        <rFont val="Arial Narrow"/>
        <family val="2"/>
      </rPr>
      <t>if applicable</t>
    </r>
  </si>
  <si>
    <t>Sèvis Sipò</t>
  </si>
  <si>
    <t>Resous yo bay fanmi yo nan tranzisyon pral ede elèv yo simonte baryè yo nan aprantisaj</t>
  </si>
  <si>
    <t>Titulo III (Tutoria para estudiantes de Ingles)</t>
  </si>
  <si>
    <t xml:space="preserve">Parent Correspondence and Documentation of Additional Educational Assistance to students identified as not meeting State Standards  Click here for more information: https://arda.dadeschools.net/#!/fullWidth/3937 </t>
  </si>
  <si>
    <t>https://arda.dadeschools.net/#!/fullWidth/3937</t>
  </si>
  <si>
    <t xml:space="preserve">Correspondencia de los padres y documentación de asistencia educativa adicional a los estudiantes identificados que no cumplen con los estándares estatales.  Haga clic aquí para obtener más información: </t>
  </si>
  <si>
    <t xml:space="preserve">https://arda.dadeschools.net/#!/fullWidth/3937 </t>
  </si>
  <si>
    <t>Korespondans Paran yo ak Dokimantasyon Asistans Edikasyon Lòt pou Elèv ki Idantifye yo ki pa satisfè nòm ofisyèl leta yo.  
Klike la a pou jwenn plis enfòmasyon:</t>
  </si>
  <si>
    <t>Gade vèsyon angle a pou jwenn aksè nan bilten vòt reyinyon yo bay nan Tit I an</t>
  </si>
  <si>
    <t xml:space="preserve">
Gade PFEP la nan lang angle</t>
  </si>
  <si>
    <t>Gade vèsyon angle a pou bwochi Reyinyon Anyèl Tit I a nan plizyè lang, ki gen ladan avètisman sou aksè / akomodasyon</t>
  </si>
  <si>
    <t xml:space="preserve">Pou jwenn aksè nan Prezantasyon PowerPoint ki pibliye sou sit entènèt lekòl la klike sou lyen an
         </t>
  </si>
  <si>
    <t xml:space="preserve">
Consulte la versión en inglés para acceder a la boleta de votación proporcionada en el Título I.</t>
  </si>
  <si>
    <t>Servicios de apoyo</t>
  </si>
  <si>
    <t xml:space="preserve">Consulte la version en Ingles para acceder el formulario de representate de la DAC/PAC entregado al Titulo I </t>
  </si>
  <si>
    <t xml:space="preserve">
Consulte la version en Ingles para acceder el folleto de la reunión anual del Título I en varios idiomas, incluyendo el descargo de responsabilidad sobre accesibilidad / alojamiento</t>
  </si>
  <si>
    <t>Durante las reuniones de Consejo Asesor Escolar de Excelencia Educativa (Educational Excellence School Advisory Council, EESAC) se alentará a los padres y a las familias que aporten en la revisión y las mejoras del Programa de Título I a nivel de la escuela, como lo demuestran las minutas y agendas de las reuniones.</t>
  </si>
  <si>
    <t>Dat limit pou soumèt Plan Angajman Paran ak Fanmi (PFEP) nan tout lekòl la se vandredi 19 novanm 2021.</t>
  </si>
  <si>
    <t>Si ou vle</t>
  </si>
  <si>
    <t>Prezantasyon PowerPoint pou Tit I Reyinyon Anyèl Parenet la sitiye sou vèsyon angle PFEP la</t>
  </si>
  <si>
    <t xml:space="preserve">         Meeting data entered on Monthly Parent 
         and Family Engagement Data Report</t>
  </si>
  <si>
    <t>Attendance Records</t>
  </si>
  <si>
    <t>Lèt Notifikasyon Pwogram Tit I ki afiche sou sit entènèt lekòl la</t>
  </si>
  <si>
    <t xml:space="preserve">        </t>
  </si>
  <si>
    <t xml:space="preserve">Para acceder la Presentación en PowerPoint publicada en el sitio web de la escuela haga clic en el link
         </t>
  </si>
  <si>
    <r>
      <t>Hereby certifies that all facts, figures, and representations made in this plan are true, correct, and consistent with the statement of assurances. Furthermore, all applicable statutes, regulations, and procedures; administrative and programmatic requirements; and procedures for fiscal control and maintenance of records will be implemented to ensure proper accountability for the expenditure of funds for the Parent and Family Engagement</t>
    </r>
    <r>
      <rPr>
        <sz val="10.5"/>
        <rFont val="Arial Narrow"/>
        <family val="2"/>
      </rPr>
      <t xml:space="preserve"> (PFE) </t>
    </r>
    <r>
      <rPr>
        <sz val="10.5"/>
        <color theme="1"/>
        <rFont val="Arial Narrow"/>
        <family val="2"/>
      </rPr>
      <t>Program. All records necessary to substantiate these requirements will be available for review by appropriate District, State and Federal staff for a minimum of five (5) years. I further certify that all expenditures will be committed on or after the effective date and prior to the termination date of the project. Disbursements will be reported only as appropriate to this project and will not be used for matching funds on this or any special project, where prohibited.</t>
    </r>
    <r>
      <rPr>
        <sz val="10.5"/>
        <rFont val="Arial Narrow"/>
        <family val="2"/>
      </rPr>
      <t xml:space="preserve"> This Parent and Family Engagement Plan (PFEP</t>
    </r>
    <r>
      <rPr>
        <sz val="10.5"/>
        <color theme="1"/>
        <rFont val="Arial Narrow"/>
        <family val="2"/>
      </rPr>
      <t>) has been jointly developed and agreed upon by stakeholders (i.e., staff, families, community members, etc.) in compliance with Title I,</t>
    </r>
    <r>
      <rPr>
        <sz val="10.5"/>
        <rFont val="Arial Narrow"/>
        <family val="2"/>
      </rPr>
      <t xml:space="preserve"> Part A, fed</t>
    </r>
    <r>
      <rPr>
        <sz val="10.5"/>
        <color theme="1"/>
        <rFont val="Arial Narrow"/>
        <family val="2"/>
      </rPr>
      <t>eral funding regulations. The school will adhere to the plan of action for parent and family engagement activities throughout the academic year and will ensure its transparency of efforts by providing communication to parents and families in multiple languages, flexible meeting times, needs-based workshops, and accommodations to parents and families with special needs. Additionally, the school will disseminate this document in multiple languages and make it accessible by publishing it on our school’s website. The school will also ensure t</t>
    </r>
    <r>
      <rPr>
        <sz val="10.5"/>
        <rFont val="Arial Narrow"/>
        <family val="2"/>
      </rPr>
      <t xml:space="preserve">hat this </t>
    </r>
    <r>
      <rPr>
        <sz val="10.5"/>
        <color theme="1"/>
        <rFont val="Arial Narrow"/>
        <family val="2"/>
      </rPr>
      <t>PFEP is aligned to the School Im</t>
    </r>
    <r>
      <rPr>
        <sz val="10.5"/>
        <rFont val="Arial Narrow"/>
        <family val="2"/>
      </rPr>
      <t>provement Process (SIP) for</t>
    </r>
    <r>
      <rPr>
        <sz val="10.5"/>
        <color theme="1"/>
        <rFont val="Arial Narrow"/>
        <family val="2"/>
      </rPr>
      <t xml:space="preserve"> the current school year.</t>
    </r>
  </si>
  <si>
    <t>Jointly develop/revise with parents and families the School-level PFEP, distribute it to parents of participating children, and make the plan available to the local community [Section 1116 (b)(1)];</t>
  </si>
  <si>
    <t>Engage parents and families, in an organized, ongoing, and timely way, in the planning, review, and improvement of programs, including the planning, review, and improvement of the School-level PFEP and the joint development of the schoolwide program plan under Section 1116(c)(3);</t>
  </si>
  <si>
    <t>If the plan for Title I, Part A, developed under Section 1112, is not satisfactory to the parents and families of participating children, the school will submit parent comments with the plan when the school submits the plan to the Local Educational Agency (LEA) [Section 1116(b)(4)];</t>
  </si>
  <si>
    <r>
      <t>The school will involve parents and family members in an organized, and timely manner in the planning, review, and improvement of the Title I</t>
    </r>
    <r>
      <rPr>
        <sz val="10"/>
        <rFont val="Arial Narrow"/>
        <family val="2"/>
      </rPr>
      <t xml:space="preserve"> Schoolwide Program including involvement in decision-making of how  supplemental funds for Title I will be used, as follows:   </t>
    </r>
  </si>
  <si>
    <r>
      <t xml:space="preserve">Parents and families’ </t>
    </r>
    <r>
      <rPr>
        <sz val="10"/>
        <rFont val="Arial Narrow"/>
        <family val="2"/>
      </rPr>
      <t xml:space="preserve">engagement in the planning, review, and improvement of Title I Schoolwide Program. </t>
    </r>
  </si>
  <si>
    <t>GARANTÍAS DEL PLAN DE PARTICIPACIÓN DE PADRES Y FAMILIAS</t>
  </si>
  <si>
    <t>Certifica que todo hecho, toda cifra y toda representación presentada en este plan es verdadera, correcta y consistente con la declaración de aseguramiento. Además, se implementará todo estatuto aplicable , reglamento y procedimiento; requisito administrativo y programático y procedimiento para control fiscal y mantenimiento de archivos para asegurar la responsabilidad adecuada para el gasto de los fondos en el Programa de Participación de Padres y Familias (Parent and Family Engagement Plan (PFEP).  Todos los archivos necesarios para sustanciar dichos requisitos estarán disponibles para revisión por parte del personal adecuado del Distrito, del Estado y del gobierno federal por un mínimo de cinco (5) años.  Además, certifico que todos los gastos serán designados en o después de la fecha de vigencia y antes de la fecha de finalización del proyecto.  Los gastos se reportarán solamente según sea apropiado para este proyecto y no serán utilizados para igualar los fondos en este o cualquier otro proyecto especial, donde se debidamente prohibido.  Este plan ha sido desarrollado y acordado conjuntamente por las partes interesadas (por ejemplo, empleados, familias, miembros de la comunidad, etc.) en cumplimiento con los reglamentos de financiación de Título I del gobierno federal.  La escuela adherirá al plan de acción para actividades de participación de padres y familias a lo largo del curso académico y asegurará su transparencia con respecto a sus esfuerzos al proporcionar comunicación a los padres y familias en varios idiomas, horarios de reunión flexibles, talleres basados en las necesidades y acomodaciones para padres y familias con necesidades especiales.  Además, la escuela divulgará este plan en varios idiomas y lo hará accesible en el sitio web de nuestra escuela.  La escuela también asegurará que su PFEP está alineado al Plan de Mejoramiento Escolar (School Improvement Process, SIP) para el curso escolar actual.</t>
  </si>
  <si>
    <t>Comprometerse con la participación de padres y familias de los niños a los cuales sirve el Título I, Parte A, en decisiones respectivas de los fondos de Título I, Parte A, reservados para la participación de padres [Sección 1116 (a)(3)(b)];</t>
  </si>
  <si>
    <t>Desarrollar/revisar conjuntamente con padres y familias el PFEP a nivel de la escuela, distribuir la misma a los padres y hacer disponible el plan a la comunidad local [Sección 1116 (b)(1)];</t>
  </si>
  <si>
    <t>Comprometerse con la participación de padres y familias, de manera organizada, continua y oportuna, en la planificación, revisión y mejora de los programas, que incluyen la planificación, revisión y mejora del PFEP a nivel de la escuela y el desarrollo colaborativo del plan del programa escolar bajo la Sección 1116 (c)(3);</t>
  </si>
  <si>
    <t>Si el plan de Título I, Parte A, desarrollado bajo la Sección 1112, no está en acuerdo con los padres y familias, la escuela entregará los comentarios de los padres de familia con el plan cuando la escuela entregue el mismo a la Agencia Local de Educación (Local Educational Agency, LEA) [Section 1116(b)(4)];</t>
  </si>
  <si>
    <t>Proporcionar a cada padre y familia un aviso puntual cuando su hijo/a ha sido asignado o ha recibido instruccíon por cuatro (4) semanas consecutivas o más por un maestro que no cumple con los requisitos aplicables de certificación o licenciamiento estatal para el nivel de grado y la asignatura al cual el maestro ha sido asignado (Sección 1112 (e)(1)(B)(ii)] y</t>
  </si>
  <si>
    <t>Proporcionar a cada padre y familia un aviso de información puntual con respecto a su derecho de solicitar información acerca de las calificaciones profesionales de los maestros y paraprofesionales del aula del estudiante [Sección 1112 (e)(1)(A)].</t>
  </si>
  <si>
    <t xml:space="preserve">Mejorar la participación, el acceso y la defensa de padres y familias a fin de desarrollar la capacidad para una mayor participación los mismos, familias, escuela y la comunidad, a favor de un mejoramiento apreciable en renidmiento académico estudiantíl. </t>
  </si>
  <si>
    <t>El PFEP a nivel escolar es una responsabilidad compartida, los padres y miembros de familia proporcionarán comentarios en la actualización y revisión del PFEP y además asistirán en la proporción de instrucción de alta calidad para todos los estudiantes, según se dicta a continuación:</t>
  </si>
  <si>
    <t>La escuela presentará la aprobación final del PFEP para recibrir comentarios y revisiones por parte de todos los contribuyentes.</t>
  </si>
  <si>
    <t>Convenio entre la escuela y los padres de familia</t>
  </si>
  <si>
    <t>agosto 2021-junio 2022</t>
  </si>
  <si>
    <t xml:space="preserve">La escuela invocará a los padres y miembros de familia de manera organizada y en tiempo oportuno en la planificación, revisión y mejora de los Programas de Título I en toda la escuela, que incluye su participación en la toma de decisiones sobre cómo se deberán utilizar los fondos de Título I, según se dicta a continuación:   </t>
  </si>
  <si>
    <t>Durante la Reunión Anual de Padres de Familia de Título I, se alentará a los padres y a las familias que aporten para la revisión y las mejoras del Programa de Título I a nivel de la escuela, como lo demuestran las actas y agendas de las reuniones.</t>
  </si>
  <si>
    <t>¿Cómo enseñará a los padres que participen a ayudar a sus hijos en casa?</t>
  </si>
  <si>
    <t>La escuela llevará a cabo la Reunión Anual de Título I para informar a los padres y familias sobre la participación de la escuela en el Programa de Título I en la escuela. Durante la reunión, la escuela proporcionará una descripción del programa de Título I en toda la escuela, que incluirá una explicación acerca de los tipos de evaluaciones académicas, los datos de rendimiento escolar y los derechos de los padres de familia. Además, la escuela documentará que la comunicación ha sido proporcionada a los contribuyentes, según se dicta a continuación:</t>
  </si>
  <si>
    <t xml:space="preserve">PFEP de Título I a nivel escolar revisado / dialogado / actualizado con los padres y familias durante la reunión  </t>
  </si>
  <si>
    <t xml:space="preserve">Encuestas para padres de familia debidamente y disponibles para padres y familias en varios idiomas
     </t>
  </si>
  <si>
    <t>Carta de notificación para Programas de Título I disponible para padres y familias</t>
  </si>
  <si>
    <t>Formulario de representante de la DAC/PAC revisado, debidamente y actualizado durante la reunión</t>
  </si>
  <si>
    <t>PFEP de Título I a nivel del Distrito disponible para padres y familias durante la reunión</t>
  </si>
  <si>
    <t>Hojas de registro archivadas en el sistema de archivos de Título I</t>
  </si>
  <si>
    <t>Agenda de la reunión archivado en el sistema de archivos de Título I</t>
  </si>
  <si>
    <t>Actas de la reunión archivadas en el sistema de archivos de Título I</t>
  </si>
  <si>
    <t>Carta de notificación para programas de Título I publicado en el sitio web de la escuela</t>
  </si>
  <si>
    <t>Datos de la reunión introducidos en el informe mensual</t>
  </si>
  <si>
    <t>La escuela ofrecerá reuniones con horarios flexibles, tales como reuniones por la mañana, tarde o noche. Además, la escuela proporcionará, con fondos del Título I, seminarios web, conferencias telefónicas, conferencias en video o visitas al hogar y servicios relacionados con la participación de padres y familias, según se dicta a continuación:</t>
  </si>
  <si>
    <t>La escuela implementará actividades que desarrollarán la capacidad de la participación de padres/familias. Las actividades implementadas por la escuela ayudarán a desarrollar relaciones con la comunidad a fin de mejorar el logro estudiantil. Además, la escuela proporcionará materiales y capacitaciones para ayudar a los padres y familias a trabajar con sus hijos; también proporcionará otros medios de apoyo para dichas actividades de apoyo por parte de los padres y familias, según se dicta a continuación:</t>
  </si>
  <si>
    <t xml:space="preserve">La escuela proporcionará información actualizada acerca de los programas escolares de Título I, además de una explicación del plan de estudios en la escuela y las formas de evaluación que se utilizan para medir el progreso estudiantil; los niveles de logros que se espera que los estudiantes obtengan, así como la identificación de los estudiantes que se encuentran a riesgo de no cumplir con los estándares estatales de rendimiento en las evaluaciones de los estándares. La escuela, si así solicitan los padres de familia, proporcionará oportunidades para reuniones recurrentes a fin de formular sugerencias y participar, según sea apropiado, en la toma de decisiones relacionada con la educación de sus hijos.  Además, la escuela entregará los comentarios de los padres/familias si el plan a nivel de la escuela no les satisface, según se dicta a continuación: </t>
  </si>
  <si>
    <t xml:space="preserve">
Reuniones / Talleres / Eventos / Correspondencia de los padres</t>
  </si>
  <si>
    <t xml:space="preserve">Encuesta oficial de Título Isobre el compromiso de los padres y la familia </t>
  </si>
  <si>
    <t>Se identifican a continuación las barreras que pudiesen haber prohibido la participación de los padres de familia en el curso escolar anterior.  La escuela tomará los siguientes pasos durante el curso escolar actual para superar dichas barreras; la escuela también asegurará que se preste atención a los padres/familias que tienen discapacidades, dominio limitado del inglés y padres/familias de niños migrantes:</t>
  </si>
  <si>
    <t>El Plan de Participación de Padres y Familias a Nivel Escolar (PFEP) del Título I ha sido desarrollado en conjunto con los padres de los niños que participan en los programas escolares del Título I, Parte A, según lo evidenciado por las actas de la reunión del Consejo Asesor Escolar de Excelencia Educativa (EESAC). Este plan fue adoptado por la escuela durante la primera reunión de EESAC del año escolar 2021-2022. La escuela hará que este plan esté disponible en tres idiomas en el sitio web de la escuela, la oficina principal y el Centro / Área de Recursos para Padres para todos de las escuelas de Título I.</t>
  </si>
  <si>
    <t>EESAC Chairperson (Firma)</t>
  </si>
  <si>
    <t>La fecha límite para entregar el plan de participación de padres y la familias  a nivel escolar (PFEP) en el sitio de colaboracíon de cumplimento a nivel escolar desl Título I es el viernes, 19 de noviembre del 2021.</t>
  </si>
  <si>
    <t>Agenda, folletos, presentación de PowerPoint, implementación de conocimientos adquiridos y puntos de plan maestro de MyLearningPlan Professional Development Management System (MPPs).</t>
  </si>
  <si>
    <t>The Parent Academy Meetings/Training</t>
  </si>
  <si>
    <t xml:space="preserve">Upload completed School-level PFEP Documentation Checklist signed and dated by Principal or Desginee Here </t>
  </si>
  <si>
    <t>Deadline to submit the School-level Parental &amp; Family Engagement Plan (PFEP) is Friday, October 8, 2021.</t>
  </si>
  <si>
    <t>Upload 1st EESAC Meeting Minutes Here</t>
  </si>
  <si>
    <t>Upload Title I School-Parent Compact Here</t>
  </si>
  <si>
    <t>Upload                                                              Attendance Record for the Title I Annual Parent Meeting Here</t>
  </si>
  <si>
    <t xml:space="preserve">Upload Link to                               Customized Title I Annual Parent Meeting PowerPoint Presentation on school website
         </t>
  </si>
  <si>
    <t>Upload DAC/PAC    Representative Form
submitted to the         Department of Title I   
Administration</t>
  </si>
  <si>
    <t xml:space="preserve">Upload DAC/PAC Representative Form Here </t>
  </si>
  <si>
    <t xml:space="preserve">Upload        Title I Parent Notification Letter Here </t>
  </si>
  <si>
    <t>Upload        Evidence Here</t>
  </si>
  <si>
    <t>Upload                       Morning Sample Flyers must be in multiple languages and include accessibility/accomodations disclaimer</t>
  </si>
  <si>
    <t>Upload            Afternoon Sample Flyers must be in multiple languages and include accessibility/accomodations disclaimer</t>
  </si>
  <si>
    <t>Upload                    Evening Sample Flyers must be in multiple languages and include accessibility/accomodations disclaimer</t>
  </si>
  <si>
    <t>Upload                        Title I Annual Parent Meeting Minutes Here</t>
  </si>
  <si>
    <t>Upload Title I Annual Parent Meeting Flyer in Multiple Languages ​​That Includes Accessibility/Accomodations Disclaimer Here</t>
  </si>
  <si>
    <t>Other</t>
  </si>
  <si>
    <t>School map</t>
  </si>
  <si>
    <t>Request for sign language interpreter</t>
  </si>
  <si>
    <t xml:space="preserve">SOMERSET PREPATORY ACADEMY - HOMESTEAD   </t>
  </si>
  <si>
    <t>THE CHARTER SCHOOL AT WATERSTONE</t>
  </si>
  <si>
    <t>ACADEMIR CHARTER SCHOOL OF MATH AND SCIENCE</t>
  </si>
  <si>
    <t>SECONDARY STUDENT SUCCESS CENTER 801</t>
  </si>
  <si>
    <t>SECONDARY STUDENT SUCCESS CENTER 802</t>
  </si>
  <si>
    <t>SECONDARY STUDENT SUCCESS CENTER 803</t>
  </si>
  <si>
    <t>SECONDARY STUDENT SUCCESS CENTER-804</t>
  </si>
  <si>
    <t xml:space="preserve">Rene Rovirosa </t>
  </si>
  <si>
    <t>Monitorig student grades</t>
  </si>
  <si>
    <t xml:space="preserve">grades and progress </t>
  </si>
  <si>
    <t>reports</t>
  </si>
  <si>
    <t xml:space="preserve">Project-upstart forms are sent home with all students during the first-week of school.  These forms are returned by students and the forms are screened by the Up-start Liaison.  Our school site- UpStart Liaison reports cases of unstable living conditions to Upstart and communicates with the Upstart coordinator to ensure students receive special services.  </t>
  </si>
  <si>
    <t xml:space="preserve">The school offers an aftercare program that is available for a fee to all parents in need of supervision for their children between the hours of 2 pm and 6 pm Monday through Friday. </t>
  </si>
  <si>
    <t>Los formularios de proyecto advenedizo se envían a casa con todos los estudiantes durante la primera semana de clases. Estos formularios son devueltos por los estudiantes y los formularios son examinados por el enlace Up-start. El enlace UpStart de nuestra escuela informa casos de condiciones de vida inestables a Upstart y se comunica con el coordinador de Upstart para garantizar que los estudiantes reciban servicios especiales.</t>
  </si>
  <si>
    <t>Yo voye fòmilè pwojè-upstart lakay ak tout elèv yo pandan premye semèn lekòl la. Elèv yo retounen fòmilè sa yo epi Up-start Liaison la teste fòmilè yo. Sit lekòl nou an - UpStart Liaison rapòte ka kondisyon lavi enstab bay Upstart epi li kominike avèk koòdonatè Upstart la pou asire elèv yo resevwa sèvis espesyal.</t>
  </si>
  <si>
    <t xml:space="preserve">
Lekòl la ofri yon pwogram swen apre ki disponib pou yon frè pou tout paran ki bezwen sipèvizyon pou pitit yo ant èdtan 2 pm ak 6 pm Lendi jiska Vandredi.</t>
  </si>
  <si>
    <t>La escuela ofrece un programa de cuidado posterior que está disponible por una tarifa para todos los padres que necesitan supervisión para sus hijos entre las 2 pm y las 6 pm de lunes a viernes.</t>
  </si>
  <si>
    <t>https://www.materlakes.org/ourpages/auto/2019/11/21/48570895/2021-2022%20Title%20I%20Annual%20Meeting%20Power%20Point%20Presentation%206033.pptx?rnd=1642525894759</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</si>
</sst>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164" formatCode="mm/dd/yy;@"/>
    <numFmt numFmtId="165" formatCode="0000"/>
    <numFmt numFmtId="166" formatCode="[$-1540A]dd\-mmm\-yy;@"/>
    <numFmt numFmtId="167" formatCode="0;\-0;;@"/>
    <numFmt numFmtId="168" formatCode="000000;\-0;;@"/>
    <numFmt numFmtId="169" formatCode="[$-C0A]d\ &quot;de&quot;\ mmmm\ &quot;de&quot;\ yyyy;@"/>
    <numFmt numFmtId="170" formatCode="[$-13C0C]d\ mmm\ yyyy;@"/>
    <numFmt numFmtId="171" formatCode=";;;"/>
  </numFmts>
  <fonts count="33" x14ac:knownFonts="1">
    <font>
      <sz val="11"/>
      <color theme="1"/>
      <name val="Calibri"/>
      <family val="2"/>
      <scheme val="minor"/>
    </font>
    <font>
      <sz val="11"/>
      <color theme="1"/>
      <name val="Arial Narrow"/>
      <family val="2"/>
    </font>
    <font>
      <sz val="10"/>
      <color theme="1"/>
      <name val="Arial Narrow"/>
      <family val="2"/>
    </font>
    <font>
      <b/>
      <sz val="10"/>
      <color theme="1"/>
      <name val="Arial Narrow"/>
      <family val="2"/>
    </font>
    <font>
      <sz val="11"/>
      <color theme="1"/>
      <name val="Wingdings 2"/>
      <family val="1"/>
      <charset val="2"/>
    </font>
    <font>
      <sz val="10"/>
      <name val="Arial Narrow"/>
      <family val="2"/>
    </font>
    <font>
      <b/>
      <sz val="10"/>
      <name val="Arial Narrow"/>
      <family val="2"/>
    </font>
    <font>
      <b/>
      <i/>
      <sz val="10"/>
      <color theme="1"/>
      <name val="Arial Narrow"/>
      <family val="2"/>
    </font>
    <font>
      <sz val="10"/>
      <color theme="1"/>
      <name val="Century Gothic"/>
      <family val="2"/>
    </font>
    <font>
      <b/>
      <sz val="10.5"/>
      <color theme="1"/>
      <name val="Arial Narrow"/>
      <family val="2"/>
    </font>
    <font>
      <sz val="10.5"/>
      <color theme="1"/>
      <name val="Arial Narrow"/>
      <family val="2"/>
    </font>
    <font>
      <sz val="10.5"/>
      <name val="Arial Narrow"/>
      <family val="2"/>
    </font>
    <font>
      <b/>
      <sz val="10"/>
      <color rgb="FFFF0000"/>
      <name val="Arial Narrow"/>
      <family val="2"/>
    </font>
    <font>
      <b/>
      <sz val="9"/>
      <color theme="1"/>
      <name val="Arial Narrow"/>
      <family val="2"/>
    </font>
    <font>
      <b/>
      <sz val="11"/>
      <color theme="1"/>
      <name val="Calibri"/>
      <family val="2"/>
      <scheme val="minor"/>
    </font>
    <font>
      <sz val="9.5"/>
      <color theme="1"/>
      <name val="Arial Narrow"/>
      <family val="2"/>
    </font>
    <font>
      <b/>
      <sz val="12"/>
      <color theme="1"/>
      <name val="Calibri"/>
      <family val="2"/>
      <scheme val="minor"/>
    </font>
    <font>
      <b/>
      <sz val="7"/>
      <color theme="1"/>
      <name val="Arial Narrow"/>
      <family val="2"/>
    </font>
    <font>
      <sz val="9.5"/>
      <name val="Arial Narrow"/>
      <family val="2"/>
    </font>
    <font>
      <b/>
      <sz val="9.5"/>
      <color theme="1"/>
      <name val="Arial Narrow"/>
      <family val="2"/>
    </font>
    <font>
      <b/>
      <sz val="8"/>
      <color theme="1"/>
      <name val="Arial Narrow"/>
      <family val="2"/>
    </font>
    <font>
      <sz val="9"/>
      <color theme="1"/>
      <name val="Arial Narrow"/>
      <family val="2"/>
    </font>
    <font>
      <b/>
      <sz val="9.8000000000000007"/>
      <color theme="1"/>
      <name val="Arial Narrow"/>
      <family val="2"/>
    </font>
    <font>
      <u/>
      <sz val="11"/>
      <color theme="10"/>
      <name val="Calibri"/>
      <family val="2"/>
      <scheme val="minor"/>
    </font>
    <font>
      <sz val="11"/>
      <color rgb="FF202124"/>
      <name val="Calibri"/>
      <family val="2"/>
      <scheme val="minor"/>
    </font>
    <font>
      <sz val="10"/>
      <color rgb="FF202124"/>
      <name val="Arial Narrow"/>
      <family val="2"/>
    </font>
    <font>
      <i/>
      <sz val="10"/>
      <name val="Arial Narrow"/>
      <family val="2"/>
    </font>
    <font>
      <b/>
      <i/>
      <sz val="10"/>
      <name val="Arial Narrow"/>
      <family val="2"/>
    </font>
    <font>
      <i/>
      <sz val="10"/>
      <color theme="1"/>
      <name val="Arial Narrow"/>
      <family val="2"/>
    </font>
    <font>
      <sz val="6"/>
      <color rgb="FF202124"/>
      <name val="Roboto"/>
    </font>
    <font>
      <sz val="9"/>
      <name val="Arial Narrow"/>
      <family val="2"/>
    </font>
    <font>
      <sz val="8"/>
      <color rgb="FF000000"/>
      <name val="Segoe UI"/>
      <family val="2"/>
    </font>
    <font>
      <sz val="9"/>
      <color theme="1"/>
      <name val="Calibri"/>
      <family val="2"/>
      <scheme val="minor"/>
    </font>
  </fonts>
  <fills count="10">
    <fill>
      <patternFill patternType="none"/>
    </fill>
    <fill>
      <patternFill patternType="gray125"/>
    </fill>
    <fill>
      <patternFill patternType="solid">
        <fgColor theme="0" tint="-0.14999847407452621"/>
        <bgColor indexed="64"/>
      </patternFill>
    </fill>
    <fill>
      <patternFill patternType="solid">
        <fgColor theme="8" tint="0.79998168889431442"/>
        <bgColor indexed="64"/>
      </patternFill>
    </fill>
    <fill>
      <patternFill patternType="solid">
        <fgColor theme="0" tint="-0.249977111117893"/>
        <bgColor indexed="64"/>
      </patternFill>
    </fill>
    <fill>
      <patternFill patternType="solid">
        <fgColor theme="8" tint="0.59999389629810485"/>
        <bgColor indexed="64"/>
      </patternFill>
    </fill>
    <fill>
      <patternFill patternType="solid">
        <fgColor theme="0"/>
        <bgColor indexed="64"/>
      </patternFill>
    </fill>
    <fill>
      <patternFill patternType="solid">
        <fgColor rgb="FFFFFF00"/>
        <bgColor indexed="64"/>
      </patternFill>
    </fill>
    <fill>
      <patternFill patternType="solid">
        <fgColor theme="2" tint="-9.9978637043366805E-2"/>
        <bgColor indexed="64"/>
      </patternFill>
    </fill>
    <fill>
      <patternFill patternType="solid">
        <fgColor rgb="FFFF0000"/>
        <bgColor indexed="64"/>
      </patternFill>
    </fill>
  </fills>
  <borders count="62">
    <border>
      <left/>
      <right/>
      <top/>
      <bottom/>
      <diagonal/>
    </border>
    <border>
      <left style="thin">
        <color indexed="64"/>
      </left>
      <right style="thin">
        <color indexed="64"/>
      </right>
      <top style="thin">
        <color indexed="64"/>
      </top>
      <bottom style="thin">
        <color indexed="64"/>
      </bottom>
      <diagonal/>
    </border>
    <border>
      <left style="thin">
        <color indexed="64"/>
      </left>
      <right/>
      <top/>
      <bottom/>
      <diagonal/>
    </border>
    <border>
      <left/>
      <right style="thin">
        <color indexed="64"/>
      </right>
      <top/>
      <bottom/>
      <diagonal/>
    </border>
    <border>
      <left style="thin">
        <color indexed="64"/>
      </left>
      <right style="thin">
        <color indexed="64"/>
      </right>
      <top/>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diagonal/>
    </border>
    <border>
      <left/>
      <right style="thin">
        <color auto="1"/>
      </right>
      <top style="thin">
        <color auto="1"/>
      </top>
      <bottom/>
      <diagonal/>
    </border>
    <border>
      <left/>
      <right/>
      <top/>
      <bottom style="thin">
        <color auto="1"/>
      </bottom>
      <diagonal/>
    </border>
    <border>
      <left style="thin">
        <color indexed="64"/>
      </left>
      <right/>
      <top/>
      <bottom style="thin">
        <color auto="1"/>
      </bottom>
      <diagonal/>
    </border>
    <border>
      <left/>
      <right style="thin">
        <color auto="1"/>
      </right>
      <top/>
      <bottom style="thin">
        <color auto="1"/>
      </bottom>
      <diagonal/>
    </border>
    <border>
      <left/>
      <right/>
      <top style="thin">
        <color indexed="64"/>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theme="0" tint="-4.9989318521683403E-2"/>
      </top>
      <bottom style="thin">
        <color theme="0" tint="-4.9989318521683403E-2"/>
      </bottom>
      <diagonal/>
    </border>
    <border>
      <left/>
      <right/>
      <top style="thin">
        <color theme="0" tint="-4.9989318521683403E-2"/>
      </top>
      <bottom/>
      <diagonal/>
    </border>
    <border>
      <left/>
      <right/>
      <top/>
      <bottom style="thin">
        <color theme="0" tint="-4.9989318521683403E-2"/>
      </bottom>
      <diagonal/>
    </border>
    <border>
      <left/>
      <right style="medium">
        <color indexed="64"/>
      </right>
      <top style="thin">
        <color indexed="64"/>
      </top>
      <bottom/>
      <diagonal/>
    </border>
    <border>
      <left style="thin">
        <color indexed="64"/>
      </left>
      <right/>
      <top/>
      <bottom style="thin">
        <color theme="0" tint="-4.9989318521683403E-2"/>
      </bottom>
      <diagonal/>
    </border>
    <border>
      <left/>
      <right style="thin">
        <color indexed="64"/>
      </right>
      <top/>
      <bottom style="thin">
        <color theme="0" tint="-4.9989318521683403E-2"/>
      </bottom>
      <diagonal/>
    </border>
    <border>
      <left style="thin">
        <color indexed="64"/>
      </left>
      <right/>
      <top style="thin">
        <color theme="0" tint="-4.9989318521683403E-2"/>
      </top>
      <bottom style="thin">
        <color theme="0" tint="-4.9989318521683403E-2"/>
      </bottom>
      <diagonal/>
    </border>
    <border>
      <left/>
      <right style="thin">
        <color indexed="64"/>
      </right>
      <top style="thin">
        <color theme="0" tint="-4.9989318521683403E-2"/>
      </top>
      <bottom style="thin">
        <color theme="0" tint="-4.9989318521683403E-2"/>
      </bottom>
      <diagonal/>
    </border>
    <border>
      <left style="thin">
        <color indexed="64"/>
      </left>
      <right/>
      <top style="thin">
        <color theme="0" tint="-4.9989318521683403E-2"/>
      </top>
      <bottom/>
      <diagonal/>
    </border>
    <border>
      <left/>
      <right style="thin">
        <color indexed="64"/>
      </right>
      <top style="thin">
        <color theme="0" tint="-4.9989318521683403E-2"/>
      </top>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thin">
        <color indexed="64"/>
      </right>
      <top/>
      <bottom style="medium">
        <color indexed="64"/>
      </bottom>
      <diagonal/>
    </border>
    <border>
      <left style="medium">
        <color indexed="64"/>
      </left>
      <right/>
      <top/>
      <bottom style="medium">
        <color indexed="64"/>
      </bottom>
      <diagonal/>
    </border>
    <border>
      <left/>
      <right/>
      <top/>
      <bottom style="medium">
        <color indexed="64"/>
      </bottom>
      <diagonal/>
    </border>
    <border>
      <left/>
      <right style="thin">
        <color indexed="64"/>
      </right>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right/>
      <top style="thin">
        <color indexed="64"/>
      </top>
      <bottom style="medium">
        <color indexed="64"/>
      </bottom>
      <diagonal/>
    </border>
    <border>
      <left style="medium">
        <color indexed="64"/>
      </left>
      <right/>
      <top/>
      <bottom style="thin">
        <color auto="1"/>
      </bottom>
      <diagonal/>
    </border>
    <border>
      <left/>
      <right style="medium">
        <color indexed="64"/>
      </right>
      <top/>
      <bottom style="thin">
        <color auto="1"/>
      </bottom>
      <diagonal/>
    </border>
    <border>
      <left style="medium">
        <color indexed="64"/>
      </left>
      <right/>
      <top style="thin">
        <color indexed="64"/>
      </top>
      <bottom style="thin">
        <color indexed="64"/>
      </bottom>
      <diagonal/>
    </border>
    <border>
      <left/>
      <right style="medium">
        <color indexed="64"/>
      </right>
      <top style="thin">
        <color indexed="64"/>
      </top>
      <bottom style="thin">
        <color indexed="64"/>
      </bottom>
      <diagonal/>
    </border>
    <border>
      <left style="medium">
        <color indexed="64"/>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style="thin">
        <color auto="1"/>
      </right>
      <top style="medium">
        <color indexed="64"/>
      </top>
      <bottom/>
      <diagonal/>
    </border>
    <border>
      <left style="thin">
        <color auto="1"/>
      </left>
      <right/>
      <top style="medium">
        <color indexed="64"/>
      </top>
      <bottom/>
      <diagonal/>
    </border>
    <border>
      <left/>
      <right/>
      <top style="medium">
        <color indexed="64"/>
      </top>
      <bottom/>
      <diagonal/>
    </border>
    <border>
      <left/>
      <right style="thin">
        <color auto="1"/>
      </right>
      <top style="medium">
        <color indexed="64"/>
      </top>
      <bottom/>
      <diagonal/>
    </border>
    <border>
      <left style="thin">
        <color auto="1"/>
      </left>
      <right style="medium">
        <color indexed="64"/>
      </right>
      <top style="medium">
        <color indexed="64"/>
      </top>
      <bottom/>
      <diagonal/>
    </border>
    <border>
      <left style="medium">
        <color indexed="64"/>
      </left>
      <right style="thin">
        <color indexed="64"/>
      </right>
      <top/>
      <bottom/>
      <diagonal/>
    </border>
    <border>
      <left style="thin">
        <color indexed="64"/>
      </left>
      <right style="medium">
        <color indexed="64"/>
      </right>
      <top/>
      <bottom/>
      <diagonal/>
    </border>
    <border>
      <left style="medium">
        <color indexed="64"/>
      </left>
      <right style="thin">
        <color auto="1"/>
      </right>
      <top style="thin">
        <color auto="1"/>
      </top>
      <bottom/>
      <diagonal/>
    </border>
    <border>
      <left style="medium">
        <color indexed="64"/>
      </left>
      <right style="thin">
        <color auto="1"/>
      </right>
      <top/>
      <bottom style="thin">
        <color auto="1"/>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thin">
        <color indexed="64"/>
      </left>
      <right style="thin">
        <color indexed="64"/>
      </right>
      <top/>
      <bottom style="medium">
        <color indexed="64"/>
      </bottom>
      <diagonal/>
    </border>
  </borders>
  <cellStyleXfs count="2">
    <xf numFmtId="0" fontId="0" fillId="0" borderId="0"/>
    <xf numFmtId="0" fontId="23" fillId="0" borderId="0" applyNumberFormat="0" applyFill="0" applyBorder="0" applyAlignment="0" applyProtection="0"/>
  </cellStyleXfs>
  <cellXfs count="754">
    <xf numFmtId="0" fontId="0" fillId="0" borderId="0" xfId="0"/>
    <xf numFmtId="0" fontId="0" fillId="0" borderId="0" xfId="0" applyAlignment="1">
      <alignment vertical="center"/>
    </xf>
    <xf numFmtId="0" fontId="3" fillId="2" borderId="3" xfId="0" applyFont="1" applyFill="1" applyBorder="1" applyAlignment="1">
      <alignment horizontal="center" vertical="top" wrapText="1"/>
    </xf>
    <xf numFmtId="0" fontId="3" fillId="2" borderId="2" xfId="0" applyFont="1" applyFill="1" applyBorder="1" applyAlignment="1">
      <alignment horizontal="center" vertical="top" wrapText="1"/>
    </xf>
    <xf numFmtId="0" fontId="2" fillId="0" borderId="0" xfId="0" applyFont="1" applyAlignment="1">
      <alignment wrapText="1"/>
    </xf>
    <xf numFmtId="0" fontId="1" fillId="0" borderId="0" xfId="0" applyFont="1" applyAlignment="1">
      <alignment wrapText="1"/>
    </xf>
    <xf numFmtId="0" fontId="4" fillId="0" borderId="0" xfId="0" applyFont="1"/>
    <xf numFmtId="0" fontId="0" fillId="0" borderId="0" xfId="0" applyAlignment="1">
      <alignment horizontal="center" vertical="center"/>
    </xf>
    <xf numFmtId="0" fontId="0" fillId="0" borderId="0" xfId="0" applyProtection="1">
      <protection locked="0"/>
    </xf>
    <xf numFmtId="0" fontId="0" fillId="0" borderId="0" xfId="0" applyAlignment="1" applyProtection="1">
      <alignment vertical="center"/>
      <protection locked="0"/>
    </xf>
    <xf numFmtId="0" fontId="0" fillId="0" borderId="0" xfId="0" applyProtection="1"/>
    <xf numFmtId="0" fontId="0" fillId="0" borderId="0" xfId="0" applyAlignment="1"/>
    <xf numFmtId="0" fontId="0" fillId="0" borderId="0" xfId="0" applyAlignment="1">
      <alignment horizontal="left" vertical="top"/>
    </xf>
    <xf numFmtId="0" fontId="3" fillId="0" borderId="0" xfId="0" applyFont="1" applyAlignment="1">
      <alignment horizontal="left" vertical="top"/>
    </xf>
    <xf numFmtId="0" fontId="2" fillId="0" borderId="0" xfId="0" applyFont="1" applyAlignment="1">
      <alignment horizontal="left" vertical="top"/>
    </xf>
    <xf numFmtId="0" fontId="2" fillId="0" borderId="0" xfId="0" applyFont="1" applyAlignment="1" applyProtection="1">
      <alignment horizontal="left" vertical="top" wrapText="1"/>
      <protection locked="0"/>
    </xf>
    <xf numFmtId="0" fontId="2" fillId="0" borderId="0" xfId="0" applyFont="1" applyAlignment="1">
      <alignment horizontal="left" vertical="top" wrapText="1"/>
    </xf>
    <xf numFmtId="0" fontId="5" fillId="0" borderId="0" xfId="0" applyFont="1" applyAlignment="1">
      <alignment horizontal="left" vertical="top" wrapText="1"/>
    </xf>
    <xf numFmtId="0" fontId="2" fillId="0" borderId="0" xfId="0" applyFont="1"/>
    <xf numFmtId="0" fontId="10" fillId="0" borderId="0" xfId="0" applyFont="1" applyBorder="1" applyAlignment="1">
      <alignment vertical="top" wrapText="1"/>
    </xf>
    <xf numFmtId="0" fontId="9" fillId="0" borderId="0" xfId="0" applyFont="1" applyBorder="1" applyAlignment="1">
      <alignment vertical="top" wrapText="1"/>
    </xf>
    <xf numFmtId="0" fontId="2" fillId="6" borderId="1" xfId="0" applyFont="1" applyFill="1" applyBorder="1" applyAlignment="1">
      <alignment horizontal="center" vertical="center" wrapText="1"/>
    </xf>
    <xf numFmtId="0" fontId="3" fillId="2" borderId="7" xfId="0" applyFont="1" applyFill="1" applyBorder="1" applyAlignment="1">
      <alignment horizontal="center" vertical="center" wrapText="1"/>
    </xf>
    <xf numFmtId="0" fontId="3" fillId="2" borderId="8" xfId="0" applyFont="1" applyFill="1" applyBorder="1" applyAlignment="1">
      <alignment horizontal="center" vertical="center" wrapText="1"/>
    </xf>
    <xf numFmtId="0" fontId="9" fillId="0" borderId="2" xfId="0" applyFont="1" applyBorder="1" applyAlignment="1">
      <alignment vertical="center" wrapText="1"/>
    </xf>
    <xf numFmtId="0" fontId="10" fillId="0" borderId="4" xfId="0" applyFont="1" applyBorder="1" applyAlignment="1">
      <alignment vertical="top" wrapText="1"/>
    </xf>
    <xf numFmtId="0" fontId="9" fillId="0" borderId="3" xfId="0" applyFont="1" applyBorder="1" applyAlignment="1">
      <alignment vertical="top" wrapText="1"/>
    </xf>
    <xf numFmtId="0" fontId="3" fillId="4" borderId="1" xfId="0" applyFont="1" applyFill="1" applyBorder="1" applyAlignment="1" applyProtection="1">
      <alignment horizontal="center" vertical="center" wrapText="1"/>
      <protection locked="0" hidden="1"/>
    </xf>
    <xf numFmtId="0" fontId="3" fillId="4" borderId="1" xfId="0" applyFont="1" applyFill="1" applyBorder="1" applyAlignment="1" applyProtection="1">
      <alignment vertical="center" wrapText="1"/>
      <protection locked="0" hidden="1"/>
    </xf>
    <xf numFmtId="0" fontId="0" fillId="0" borderId="0" xfId="0" applyFill="1"/>
    <xf numFmtId="0" fontId="0" fillId="0" borderId="1" xfId="0" applyBorder="1"/>
    <xf numFmtId="0" fontId="8" fillId="0" borderId="0" xfId="0" applyFont="1" applyFill="1" applyBorder="1" applyAlignment="1">
      <alignment horizontal="left"/>
    </xf>
    <xf numFmtId="165" fontId="8" fillId="0" borderId="0" xfId="0" applyNumberFormat="1" applyFont="1" applyFill="1" applyBorder="1" applyAlignment="1">
      <alignment horizontal="center"/>
    </xf>
    <xf numFmtId="0" fontId="14" fillId="0" borderId="0" xfId="0" applyFont="1"/>
    <xf numFmtId="0" fontId="16" fillId="0" borderId="0" xfId="0" applyFont="1"/>
    <xf numFmtId="165" fontId="10" fillId="7" borderId="1" xfId="0" applyNumberFormat="1" applyFont="1" applyFill="1" applyBorder="1" applyAlignment="1" applyProtection="1">
      <alignment horizontal="center" vertical="center" wrapText="1"/>
    </xf>
    <xf numFmtId="0" fontId="2" fillId="7" borderId="8" xfId="0" applyFont="1" applyFill="1" applyBorder="1" applyAlignment="1" applyProtection="1">
      <alignment vertical="center" wrapText="1"/>
      <protection locked="0"/>
    </xf>
    <xf numFmtId="0" fontId="2" fillId="6" borderId="13" xfId="0" applyFont="1" applyFill="1" applyBorder="1" applyAlignment="1">
      <alignment vertical="top" wrapText="1"/>
    </xf>
    <xf numFmtId="0" fontId="2" fillId="6" borderId="14" xfId="0" applyFont="1" applyFill="1" applyBorder="1" applyAlignment="1">
      <alignment vertical="top" wrapText="1"/>
    </xf>
    <xf numFmtId="0" fontId="2" fillId="7" borderId="14" xfId="0" applyFont="1" applyFill="1" applyBorder="1" applyAlignment="1" applyProtection="1">
      <alignment vertical="center" wrapText="1"/>
      <protection locked="0"/>
    </xf>
    <xf numFmtId="0" fontId="2" fillId="7" borderId="15" xfId="0" applyFont="1" applyFill="1" applyBorder="1" applyAlignment="1" applyProtection="1">
      <alignment vertical="center" wrapText="1"/>
      <protection locked="0"/>
    </xf>
    <xf numFmtId="0" fontId="3" fillId="2" borderId="14" xfId="0" applyFont="1" applyFill="1" applyBorder="1" applyAlignment="1" applyProtection="1">
      <alignment vertical="top" wrapText="1"/>
      <protection locked="0" hidden="1"/>
    </xf>
    <xf numFmtId="0" fontId="3" fillId="2" borderId="15" xfId="0" applyFont="1" applyFill="1" applyBorder="1" applyAlignment="1" applyProtection="1">
      <alignment vertical="top" wrapText="1"/>
      <protection locked="0" hidden="1"/>
    </xf>
    <xf numFmtId="0" fontId="16" fillId="0" borderId="0" xfId="0" applyFont="1" applyAlignment="1">
      <alignment vertical="top"/>
    </xf>
    <xf numFmtId="0" fontId="14" fillId="0" borderId="0" xfId="0" applyFont="1" applyAlignment="1">
      <alignment vertical="top"/>
    </xf>
    <xf numFmtId="0" fontId="3" fillId="0" borderId="0" xfId="0" applyFont="1" applyAlignment="1">
      <alignment vertical="top"/>
    </xf>
    <xf numFmtId="0" fontId="0" fillId="0" borderId="0" xfId="0" applyAlignment="1">
      <alignment vertical="top"/>
    </xf>
    <xf numFmtId="0" fontId="13" fillId="0" borderId="7" xfId="0" applyFont="1" applyBorder="1" applyAlignment="1">
      <alignment vertical="center" wrapText="1"/>
    </xf>
    <xf numFmtId="0" fontId="13" fillId="0" borderId="2" xfId="0" applyFont="1" applyBorder="1" applyAlignment="1">
      <alignment vertical="center" wrapText="1"/>
    </xf>
    <xf numFmtId="0" fontId="3" fillId="4" borderId="1" xfId="0" applyFont="1" applyFill="1" applyBorder="1" applyAlignment="1" applyProtection="1">
      <alignment horizontal="center" vertical="center" wrapText="1"/>
      <protection locked="0" hidden="1"/>
    </xf>
    <xf numFmtId="0" fontId="2" fillId="0" borderId="0" xfId="0" applyFont="1" applyAlignment="1">
      <alignment horizontal="left" vertical="top" wrapText="1"/>
    </xf>
    <xf numFmtId="0" fontId="2" fillId="0" borderId="0" xfId="0" applyFont="1" applyAlignment="1">
      <alignment horizontal="left" vertical="top" wrapText="1"/>
    </xf>
    <xf numFmtId="0" fontId="9" fillId="0" borderId="12" xfId="0" applyFont="1" applyBorder="1" applyAlignment="1">
      <alignment horizontal="right" vertical="center" wrapText="1"/>
    </xf>
    <xf numFmtId="0" fontId="24" fillId="0" borderId="0" xfId="0" applyFont="1" applyAlignment="1">
      <alignment horizontal="left" vertical="center"/>
    </xf>
    <xf numFmtId="0" fontId="9" fillId="0" borderId="7" xfId="0" applyFont="1" applyBorder="1" applyAlignment="1">
      <alignment vertical="center" wrapText="1"/>
    </xf>
    <xf numFmtId="0" fontId="0" fillId="0" borderId="0" xfId="0" applyFont="1" applyAlignment="1">
      <alignment horizontal="left" vertical="top" wrapText="1"/>
    </xf>
    <xf numFmtId="0" fontId="2" fillId="0" borderId="1" xfId="0" applyFont="1" applyFill="1" applyBorder="1" applyAlignment="1">
      <alignment horizontal="center" vertical="center" wrapText="1"/>
    </xf>
    <xf numFmtId="0" fontId="3" fillId="4" borderId="1" xfId="0" applyFont="1" applyFill="1" applyBorder="1" applyAlignment="1" applyProtection="1">
      <alignment horizontal="center" vertical="center" wrapText="1"/>
      <protection locked="0" hidden="1"/>
    </xf>
    <xf numFmtId="0" fontId="2" fillId="0" borderId="1" xfId="0" applyFont="1" applyFill="1" applyBorder="1" applyAlignment="1">
      <alignment horizontal="center" vertical="center" wrapText="1"/>
    </xf>
    <xf numFmtId="0" fontId="3" fillId="9" borderId="1" xfId="0" applyFont="1" applyFill="1" applyBorder="1" applyAlignment="1" applyProtection="1">
      <alignment vertical="top" wrapText="1"/>
    </xf>
    <xf numFmtId="0" fontId="1" fillId="0" borderId="3" xfId="0" applyFont="1" applyBorder="1" applyAlignment="1">
      <alignment wrapText="1"/>
    </xf>
    <xf numFmtId="0" fontId="10" fillId="0" borderId="0" xfId="0" applyFont="1" applyFill="1" applyBorder="1" applyAlignment="1">
      <alignment vertical="top" wrapText="1"/>
    </xf>
    <xf numFmtId="0" fontId="1" fillId="0" borderId="0" xfId="0" applyFont="1" applyBorder="1" applyAlignment="1">
      <alignment wrapText="1"/>
    </xf>
    <xf numFmtId="14" fontId="2" fillId="7" borderId="1" xfId="0" applyNumberFormat="1" applyFont="1" applyFill="1" applyBorder="1" applyAlignment="1">
      <alignment horizontal="center" vertical="center" wrapText="1"/>
    </xf>
    <xf numFmtId="170" fontId="2" fillId="0" borderId="1" xfId="0" applyNumberFormat="1" applyFont="1" applyFill="1" applyBorder="1" applyAlignment="1">
      <alignment horizontal="center" vertical="center" wrapText="1"/>
    </xf>
    <xf numFmtId="165" fontId="10" fillId="0" borderId="1" xfId="0" applyNumberFormat="1" applyFont="1" applyFill="1" applyBorder="1" applyAlignment="1" applyProtection="1">
      <alignment horizontal="center" vertical="center" wrapText="1"/>
    </xf>
    <xf numFmtId="0" fontId="9" fillId="0" borderId="1" xfId="0" applyFont="1" applyBorder="1" applyAlignment="1">
      <alignment vertical="center" wrapText="1"/>
    </xf>
    <xf numFmtId="0" fontId="10" fillId="0" borderId="0" xfId="0" applyFont="1" applyFill="1" applyBorder="1" applyAlignment="1">
      <alignment horizontal="center" vertical="center" wrapText="1"/>
    </xf>
    <xf numFmtId="0" fontId="3" fillId="2" borderId="0" xfId="0" applyFont="1" applyFill="1" applyBorder="1" applyAlignment="1">
      <alignment horizontal="center" vertical="center" wrapText="1"/>
    </xf>
    <xf numFmtId="0" fontId="3" fillId="2" borderId="3" xfId="0" applyFont="1" applyFill="1" applyBorder="1" applyAlignment="1">
      <alignment horizontal="center" vertical="center" wrapText="1"/>
    </xf>
    <xf numFmtId="0" fontId="29" fillId="0" borderId="26" xfId="0" applyFont="1" applyBorder="1" applyAlignment="1">
      <alignment horizontal="center" wrapText="1" shrinkToFit="1"/>
    </xf>
    <xf numFmtId="0" fontId="28" fillId="0" borderId="35" xfId="0" applyFont="1" applyFill="1" applyBorder="1" applyAlignment="1">
      <alignment horizontal="center" vertical="center" wrapText="1"/>
    </xf>
    <xf numFmtId="0" fontId="2" fillId="0" borderId="35" xfId="0" applyFont="1" applyFill="1" applyBorder="1" applyAlignment="1">
      <alignment horizontal="center" vertical="center" wrapText="1"/>
    </xf>
    <xf numFmtId="0" fontId="2" fillId="0" borderId="35" xfId="0" applyFont="1" applyFill="1" applyBorder="1" applyAlignment="1" applyProtection="1">
      <alignment horizontal="left" vertical="top" wrapText="1"/>
      <protection locked="0"/>
    </xf>
    <xf numFmtId="0" fontId="2" fillId="0" borderId="35" xfId="0" applyFont="1" applyFill="1" applyBorder="1" applyAlignment="1" applyProtection="1">
      <alignment horizontal="center" vertical="top" wrapText="1"/>
      <protection locked="0"/>
    </xf>
    <xf numFmtId="0" fontId="3" fillId="4" borderId="5" xfId="0" applyFont="1" applyFill="1" applyBorder="1" applyAlignment="1" applyProtection="1">
      <alignment horizontal="center" vertical="center" wrapText="1"/>
      <protection locked="0" hidden="1"/>
    </xf>
    <xf numFmtId="0" fontId="3" fillId="4" borderId="5" xfId="0" applyFont="1" applyFill="1" applyBorder="1" applyAlignment="1" applyProtection="1">
      <alignment vertical="center" wrapText="1"/>
      <protection locked="0" hidden="1"/>
    </xf>
    <xf numFmtId="0" fontId="7" fillId="0" borderId="0" xfId="0" applyFont="1" applyFill="1" applyBorder="1" applyAlignment="1">
      <alignment horizontal="center" vertical="top" wrapText="1"/>
    </xf>
    <xf numFmtId="0" fontId="2" fillId="0" borderId="35" xfId="0" applyFont="1" applyFill="1" applyBorder="1" applyAlignment="1" applyProtection="1">
      <alignment horizontal="center" vertical="center" wrapText="1"/>
    </xf>
    <xf numFmtId="0" fontId="2" fillId="6" borderId="5" xfId="0" applyFont="1" applyFill="1" applyBorder="1" applyAlignment="1">
      <alignment horizontal="center" vertical="center" wrapText="1"/>
    </xf>
    <xf numFmtId="0" fontId="2" fillId="0" borderId="5" xfId="0" applyFont="1" applyFill="1" applyBorder="1" applyAlignment="1">
      <alignment horizontal="center" vertical="center" wrapText="1"/>
    </xf>
    <xf numFmtId="169" fontId="2" fillId="0" borderId="5" xfId="0" applyNumberFormat="1" applyFont="1" applyFill="1" applyBorder="1" applyAlignment="1">
      <alignment horizontal="center" vertical="center" wrapText="1" shrinkToFit="1"/>
    </xf>
    <xf numFmtId="0" fontId="32" fillId="0" borderId="1" xfId="0" applyFont="1" applyBorder="1"/>
    <xf numFmtId="0" fontId="32" fillId="6" borderId="1" xfId="0" applyFont="1" applyFill="1" applyBorder="1"/>
    <xf numFmtId="165" fontId="32" fillId="0" borderId="1" xfId="0" applyNumberFormat="1" applyFont="1" applyBorder="1" applyAlignment="1">
      <alignment horizontal="center"/>
    </xf>
    <xf numFmtId="0" fontId="12" fillId="3" borderId="10" xfId="0" applyFont="1" applyFill="1" applyBorder="1" applyAlignment="1">
      <alignment horizontal="center" vertical="center" wrapText="1"/>
    </xf>
    <xf numFmtId="0" fontId="12" fillId="3" borderId="9" xfId="0" applyFont="1" applyFill="1" applyBorder="1" applyAlignment="1">
      <alignment horizontal="center" vertical="center" wrapText="1"/>
    </xf>
    <xf numFmtId="0" fontId="12" fillId="3" borderId="11" xfId="0" applyFont="1" applyFill="1" applyBorder="1" applyAlignment="1">
      <alignment horizontal="center" vertical="center" wrapText="1"/>
    </xf>
    <xf numFmtId="0" fontId="6" fillId="3" borderId="13" xfId="0" applyFont="1" applyFill="1" applyBorder="1" applyAlignment="1">
      <alignment horizontal="center" wrapText="1"/>
    </xf>
    <xf numFmtId="0" fontId="6" fillId="3" borderId="14" xfId="0" applyFont="1" applyFill="1" applyBorder="1" applyAlignment="1">
      <alignment horizontal="center" wrapText="1"/>
    </xf>
    <xf numFmtId="0" fontId="6" fillId="3" borderId="15" xfId="0" applyFont="1" applyFill="1" applyBorder="1" applyAlignment="1">
      <alignment horizontal="center" wrapText="1"/>
    </xf>
    <xf numFmtId="0" fontId="2" fillId="6" borderId="13" xfId="0" applyFont="1" applyFill="1" applyBorder="1" applyAlignment="1" applyProtection="1">
      <alignment horizontal="left" vertical="top" wrapText="1"/>
    </xf>
    <xf numFmtId="0" fontId="2" fillId="6" borderId="14" xfId="0" applyFont="1" applyFill="1" applyBorder="1" applyAlignment="1" applyProtection="1">
      <alignment horizontal="left" vertical="top" wrapText="1"/>
    </xf>
    <xf numFmtId="0" fontId="2" fillId="6" borderId="15" xfId="0" applyFont="1" applyFill="1" applyBorder="1" applyAlignment="1" applyProtection="1">
      <alignment horizontal="left" vertical="top" wrapText="1"/>
    </xf>
    <xf numFmtId="0" fontId="2" fillId="0" borderId="13" xfId="0" applyFont="1" applyFill="1" applyBorder="1" applyAlignment="1" applyProtection="1">
      <alignment horizontal="left" vertical="top" wrapText="1" indent="3"/>
    </xf>
    <xf numFmtId="0" fontId="2" fillId="0" borderId="14" xfId="0" applyFont="1" applyFill="1" applyBorder="1" applyAlignment="1" applyProtection="1">
      <alignment horizontal="left" vertical="top" wrapText="1" indent="3"/>
    </xf>
    <xf numFmtId="0" fontId="2" fillId="0" borderId="15" xfId="0" applyFont="1" applyFill="1" applyBorder="1" applyAlignment="1" applyProtection="1">
      <alignment horizontal="left" vertical="top" wrapText="1" indent="3"/>
    </xf>
    <xf numFmtId="0" fontId="2" fillId="0" borderId="7" xfId="0" applyFont="1" applyBorder="1" applyAlignment="1" applyProtection="1">
      <alignment horizontal="center" vertical="center" wrapText="1"/>
    </xf>
    <xf numFmtId="0" fontId="2" fillId="0" borderId="8" xfId="0" applyFont="1" applyBorder="1" applyAlignment="1" applyProtection="1">
      <alignment horizontal="center" vertical="center" wrapText="1"/>
    </xf>
    <xf numFmtId="0" fontId="2" fillId="7" borderId="13" xfId="0" applyFont="1" applyFill="1" applyBorder="1" applyAlignment="1" applyProtection="1">
      <alignment horizontal="center" vertical="center" wrapText="1"/>
      <protection locked="0"/>
    </xf>
    <xf numFmtId="0" fontId="2" fillId="7" borderId="15" xfId="0" applyFont="1" applyFill="1" applyBorder="1" applyAlignment="1" applyProtection="1">
      <alignment horizontal="center" vertical="center" wrapText="1"/>
      <protection locked="0"/>
    </xf>
    <xf numFmtId="0" fontId="3" fillId="2" borderId="13" xfId="0" applyFont="1" applyFill="1" applyBorder="1" applyAlignment="1" applyProtection="1">
      <alignment horizontal="center" vertical="center" wrapText="1"/>
      <protection locked="0" hidden="1"/>
    </xf>
    <xf numFmtId="0" fontId="3" fillId="2" borderId="15" xfId="0" applyFont="1" applyFill="1" applyBorder="1" applyAlignment="1" applyProtection="1">
      <alignment horizontal="center" vertical="center" wrapText="1"/>
      <protection locked="0" hidden="1"/>
    </xf>
    <xf numFmtId="0" fontId="2" fillId="6" borderId="13" xfId="0" applyFont="1" applyFill="1" applyBorder="1" applyAlignment="1" applyProtection="1">
      <alignment horizontal="left" vertical="center" wrapText="1"/>
      <protection locked="0"/>
    </xf>
    <xf numFmtId="0" fontId="2" fillId="6" borderId="15" xfId="0" applyFont="1" applyFill="1" applyBorder="1" applyAlignment="1" applyProtection="1">
      <alignment horizontal="left" vertical="center" wrapText="1"/>
      <protection locked="0"/>
    </xf>
    <xf numFmtId="0" fontId="2" fillId="6" borderId="1" xfId="0" applyFont="1" applyFill="1" applyBorder="1" applyAlignment="1" applyProtection="1">
      <alignment horizontal="left" vertical="center" wrapText="1"/>
    </xf>
    <xf numFmtId="0" fontId="3" fillId="2" borderId="13" xfId="0" applyFont="1" applyFill="1" applyBorder="1" applyAlignment="1" applyProtection="1">
      <alignment horizontal="center" vertical="top" wrapText="1"/>
      <protection locked="0" hidden="1"/>
    </xf>
    <xf numFmtId="0" fontId="3" fillId="2" borderId="15" xfId="0" applyFont="1" applyFill="1" applyBorder="1" applyAlignment="1" applyProtection="1">
      <alignment horizontal="center" vertical="top" wrapText="1"/>
      <protection locked="0" hidden="1"/>
    </xf>
    <xf numFmtId="0" fontId="3" fillId="2" borderId="13" xfId="0" applyFont="1" applyFill="1" applyBorder="1" applyAlignment="1" applyProtection="1">
      <alignment horizontal="center" vertical="top" wrapText="1"/>
    </xf>
    <xf numFmtId="0" fontId="3" fillId="2" borderId="15" xfId="0" applyFont="1" applyFill="1" applyBorder="1" applyAlignment="1" applyProtection="1">
      <alignment horizontal="center" vertical="top" wrapText="1"/>
    </xf>
    <xf numFmtId="0" fontId="3" fillId="3" borderId="13" xfId="0" applyFont="1" applyFill="1" applyBorder="1" applyAlignment="1">
      <alignment horizontal="center" vertical="center" wrapText="1"/>
    </xf>
    <xf numFmtId="0" fontId="3" fillId="3" borderId="14" xfId="0" applyFont="1" applyFill="1" applyBorder="1" applyAlignment="1">
      <alignment horizontal="center" vertical="center" wrapText="1"/>
    </xf>
    <xf numFmtId="0" fontId="3" fillId="3" borderId="15" xfId="0" applyFont="1" applyFill="1" applyBorder="1" applyAlignment="1">
      <alignment horizontal="center" vertical="center" wrapText="1"/>
    </xf>
    <xf numFmtId="0" fontId="15" fillId="0" borderId="13" xfId="0" applyFont="1" applyBorder="1" applyAlignment="1">
      <alignment horizontal="center" vertical="top" wrapText="1"/>
    </xf>
    <xf numFmtId="0" fontId="15" fillId="0" borderId="14" xfId="0" applyFont="1" applyBorder="1" applyAlignment="1">
      <alignment horizontal="center" vertical="top" wrapText="1"/>
    </xf>
    <xf numFmtId="0" fontId="15" fillId="0" borderId="15" xfId="0" applyFont="1" applyBorder="1" applyAlignment="1">
      <alignment horizontal="center" vertical="top" wrapText="1"/>
    </xf>
    <xf numFmtId="0" fontId="23" fillId="6" borderId="10" xfId="1" applyFill="1" applyBorder="1" applyAlignment="1" applyProtection="1">
      <alignment horizontal="center" vertical="center" wrapText="1"/>
      <protection locked="0"/>
    </xf>
    <xf numFmtId="0" fontId="23" fillId="6" borderId="9" xfId="1" applyFill="1" applyBorder="1" applyAlignment="1" applyProtection="1">
      <alignment horizontal="center" vertical="center" wrapText="1"/>
      <protection locked="0"/>
    </xf>
    <xf numFmtId="0" fontId="23" fillId="6" borderId="11" xfId="1" applyFill="1" applyBorder="1" applyAlignment="1" applyProtection="1">
      <alignment horizontal="center" vertical="center" wrapText="1"/>
      <protection locked="0"/>
    </xf>
    <xf numFmtId="171" fontId="30" fillId="7" borderId="13" xfId="0" applyNumberFormat="1" applyFont="1" applyFill="1" applyBorder="1" applyAlignment="1" applyProtection="1">
      <alignment horizontal="left" vertical="top"/>
      <protection hidden="1"/>
    </xf>
    <xf numFmtId="171" fontId="30" fillId="7" borderId="14" xfId="0" applyNumberFormat="1" applyFont="1" applyFill="1" applyBorder="1" applyAlignment="1" applyProtection="1">
      <alignment horizontal="left" vertical="top"/>
      <protection hidden="1"/>
    </xf>
    <xf numFmtId="171" fontId="30" fillId="7" borderId="15" xfId="0" applyNumberFormat="1" applyFont="1" applyFill="1" applyBorder="1" applyAlignment="1" applyProtection="1">
      <alignment horizontal="left" vertical="top"/>
      <protection hidden="1"/>
    </xf>
    <xf numFmtId="0" fontId="15" fillId="6" borderId="1" xfId="0" applyFont="1" applyFill="1" applyBorder="1" applyAlignment="1" applyProtection="1">
      <alignment horizontal="center" vertical="center" wrapText="1"/>
    </xf>
    <xf numFmtId="0" fontId="15" fillId="0" borderId="13" xfId="0" applyFont="1" applyFill="1" applyBorder="1" applyAlignment="1" applyProtection="1">
      <alignment horizontal="center" vertical="center" wrapText="1"/>
    </xf>
    <xf numFmtId="0" fontId="15" fillId="0" borderId="15" xfId="0" applyFont="1" applyFill="1" applyBorder="1" applyAlignment="1" applyProtection="1">
      <alignment horizontal="center" vertical="center" wrapText="1"/>
    </xf>
    <xf numFmtId="0" fontId="3" fillId="8" borderId="7" xfId="0" applyFont="1" applyFill="1" applyBorder="1" applyAlignment="1" applyProtection="1">
      <alignment horizontal="center" vertical="center" wrapText="1"/>
      <protection locked="0" hidden="1"/>
    </xf>
    <xf numFmtId="0" fontId="3" fillId="8" borderId="12" xfId="0" applyFont="1" applyFill="1" applyBorder="1" applyAlignment="1" applyProtection="1">
      <alignment horizontal="center" vertical="center" wrapText="1"/>
      <protection locked="0" hidden="1"/>
    </xf>
    <xf numFmtId="0" fontId="3" fillId="8" borderId="8" xfId="0" applyFont="1" applyFill="1" applyBorder="1" applyAlignment="1" applyProtection="1">
      <alignment horizontal="center" vertical="center" wrapText="1"/>
      <protection locked="0" hidden="1"/>
    </xf>
    <xf numFmtId="0" fontId="2" fillId="7" borderId="13" xfId="0" applyFont="1" applyFill="1" applyBorder="1" applyAlignment="1" applyProtection="1">
      <alignment horizontal="justify" vertical="top" wrapText="1"/>
      <protection locked="0"/>
    </xf>
    <xf numFmtId="0" fontId="2" fillId="7" borderId="14" xfId="0" applyFont="1" applyFill="1" applyBorder="1" applyAlignment="1" applyProtection="1">
      <alignment horizontal="justify" vertical="top" wrapText="1"/>
      <protection locked="0"/>
    </xf>
    <xf numFmtId="0" fontId="2" fillId="7" borderId="15" xfId="0" applyFont="1" applyFill="1" applyBorder="1" applyAlignment="1" applyProtection="1">
      <alignment horizontal="justify" vertical="top" wrapText="1"/>
      <protection locked="0"/>
    </xf>
    <xf numFmtId="0" fontId="2" fillId="6" borderId="7" xfId="0" applyFont="1" applyFill="1" applyBorder="1" applyAlignment="1">
      <alignment horizontal="left" vertical="top" wrapText="1"/>
    </xf>
    <xf numFmtId="0" fontId="2" fillId="6" borderId="8" xfId="0" applyFont="1" applyFill="1" applyBorder="1" applyAlignment="1">
      <alignment horizontal="left" vertical="top" wrapText="1"/>
    </xf>
    <xf numFmtId="0" fontId="2" fillId="6" borderId="2" xfId="0" applyFont="1" applyFill="1" applyBorder="1" applyAlignment="1">
      <alignment horizontal="left" vertical="top" wrapText="1"/>
    </xf>
    <xf numFmtId="0" fontId="2" fillId="6" borderId="3" xfId="0" applyFont="1" applyFill="1" applyBorder="1" applyAlignment="1">
      <alignment horizontal="left" vertical="top" wrapText="1"/>
    </xf>
    <xf numFmtId="0" fontId="2" fillId="6" borderId="10" xfId="0" applyFont="1" applyFill="1" applyBorder="1" applyAlignment="1">
      <alignment horizontal="left" vertical="top" wrapText="1"/>
    </xf>
    <xf numFmtId="0" fontId="2" fillId="6" borderId="11" xfId="0" applyFont="1" applyFill="1" applyBorder="1" applyAlignment="1">
      <alignment horizontal="left" vertical="top" wrapText="1"/>
    </xf>
    <xf numFmtId="0" fontId="2" fillId="6" borderId="13" xfId="0" applyFont="1" applyFill="1" applyBorder="1" applyAlignment="1" applyProtection="1">
      <alignment horizontal="center" vertical="center" wrapText="1"/>
    </xf>
    <xf numFmtId="0" fontId="2" fillId="6" borderId="15" xfId="0" applyFont="1" applyFill="1" applyBorder="1" applyAlignment="1" applyProtection="1">
      <alignment horizontal="center" vertical="center" wrapText="1"/>
    </xf>
    <xf numFmtId="0" fontId="3" fillId="2" borderId="1" xfId="0" applyFont="1" applyFill="1" applyBorder="1" applyAlignment="1" applyProtection="1">
      <alignment horizontal="center" vertical="center" wrapText="1"/>
      <protection locked="0" hidden="1"/>
    </xf>
    <xf numFmtId="0" fontId="2" fillId="7" borderId="1" xfId="0" applyFont="1" applyFill="1" applyBorder="1" applyAlignment="1">
      <alignment horizontal="center" vertical="center" wrapText="1"/>
    </xf>
    <xf numFmtId="0" fontId="2" fillId="7" borderId="1" xfId="0" applyFont="1" applyFill="1" applyBorder="1" applyAlignment="1">
      <alignment horizontal="left" vertical="top" wrapText="1" indent="3"/>
    </xf>
    <xf numFmtId="0" fontId="21" fillId="7" borderId="1" xfId="0" applyFont="1" applyFill="1" applyBorder="1" applyAlignment="1">
      <alignment horizontal="left" vertical="top" wrapText="1" indent="3"/>
    </xf>
    <xf numFmtId="0" fontId="3" fillId="4" borderId="13" xfId="0" applyFont="1" applyFill="1" applyBorder="1" applyAlignment="1" applyProtection="1">
      <alignment horizontal="center" vertical="center" wrapText="1"/>
      <protection locked="0" hidden="1"/>
    </xf>
    <xf numFmtId="0" fontId="3" fillId="4" borderId="15" xfId="0" applyFont="1" applyFill="1" applyBorder="1" applyAlignment="1" applyProtection="1">
      <alignment horizontal="center" vertical="center" wrapText="1"/>
      <protection locked="0" hidden="1"/>
    </xf>
    <xf numFmtId="0" fontId="15" fillId="0" borderId="1" xfId="0" applyFont="1" applyBorder="1" applyAlignment="1" applyProtection="1">
      <alignment horizontal="left" vertical="top" wrapText="1" indent="3"/>
    </xf>
    <xf numFmtId="0" fontId="18" fillId="0" borderId="1" xfId="0" applyFont="1" applyBorder="1" applyAlignment="1" applyProtection="1">
      <alignment horizontal="left" vertical="top" wrapText="1" indent="3"/>
    </xf>
    <xf numFmtId="0" fontId="15" fillId="0" borderId="1" xfId="0" applyFont="1" applyFill="1" applyBorder="1" applyAlignment="1" applyProtection="1">
      <alignment horizontal="center" vertical="center" wrapText="1"/>
    </xf>
    <xf numFmtId="0" fontId="2" fillId="6" borderId="7" xfId="0" applyFont="1" applyFill="1" applyBorder="1" applyAlignment="1" applyProtection="1">
      <alignment horizontal="center" vertical="center" wrapText="1"/>
      <protection locked="0"/>
    </xf>
    <xf numFmtId="0" fontId="2" fillId="6" borderId="12" xfId="0" applyFont="1" applyFill="1" applyBorder="1" applyAlignment="1" applyProtection="1">
      <alignment horizontal="center" vertical="center" wrapText="1"/>
      <protection locked="0"/>
    </xf>
    <xf numFmtId="0" fontId="2" fillId="6" borderId="8" xfId="0" applyFont="1" applyFill="1" applyBorder="1" applyAlignment="1" applyProtection="1">
      <alignment horizontal="center" vertical="center" wrapText="1"/>
      <protection locked="0"/>
    </xf>
    <xf numFmtId="0" fontId="2" fillId="6" borderId="2" xfId="0" applyFont="1" applyFill="1" applyBorder="1" applyAlignment="1" applyProtection="1">
      <alignment horizontal="center" vertical="center" wrapText="1"/>
      <protection locked="0"/>
    </xf>
    <xf numFmtId="0" fontId="2" fillId="6" borderId="0" xfId="0" applyFont="1" applyFill="1" applyBorder="1" applyAlignment="1" applyProtection="1">
      <alignment horizontal="center" vertical="center" wrapText="1"/>
      <protection locked="0"/>
    </xf>
    <xf numFmtId="0" fontId="2" fillId="6" borderId="3" xfId="0" applyFont="1" applyFill="1" applyBorder="1" applyAlignment="1" applyProtection="1">
      <alignment horizontal="center" vertical="center" wrapText="1"/>
      <protection locked="0"/>
    </xf>
    <xf numFmtId="0" fontId="3" fillId="9" borderId="5" xfId="0" applyFont="1" applyFill="1" applyBorder="1" applyAlignment="1" applyProtection="1">
      <alignment horizontal="center" vertical="center" wrapText="1"/>
      <protection locked="0"/>
    </xf>
    <xf numFmtId="0" fontId="3" fillId="9" borderId="4" xfId="0" applyFont="1" applyFill="1" applyBorder="1" applyAlignment="1" applyProtection="1">
      <alignment horizontal="center" vertical="center" wrapText="1"/>
      <protection locked="0"/>
    </xf>
    <xf numFmtId="0" fontId="2" fillId="6" borderId="14" xfId="0" applyFont="1" applyFill="1" applyBorder="1" applyAlignment="1" applyProtection="1">
      <alignment vertical="top" wrapText="1"/>
    </xf>
    <xf numFmtId="0" fontId="2" fillId="6" borderId="15" xfId="0" applyFont="1" applyFill="1" applyBorder="1" applyAlignment="1" applyProtection="1">
      <alignment vertical="top" wrapText="1"/>
    </xf>
    <xf numFmtId="164" fontId="2" fillId="0" borderId="1" xfId="0" applyNumberFormat="1" applyFont="1" applyFill="1" applyBorder="1" applyAlignment="1" applyProtection="1">
      <alignment horizontal="center" vertical="center" wrapText="1"/>
    </xf>
    <xf numFmtId="164" fontId="2" fillId="0" borderId="7" xfId="0" applyNumberFormat="1" applyFont="1" applyFill="1" applyBorder="1" applyAlignment="1" applyProtection="1">
      <alignment horizontal="center" vertical="center" wrapText="1"/>
    </xf>
    <xf numFmtId="164" fontId="2" fillId="0" borderId="8" xfId="0" applyNumberFormat="1" applyFont="1" applyFill="1" applyBorder="1" applyAlignment="1" applyProtection="1">
      <alignment horizontal="center" vertical="center" wrapText="1"/>
    </xf>
    <xf numFmtId="164" fontId="2" fillId="0" borderId="2" xfId="0" applyNumberFormat="1" applyFont="1" applyFill="1" applyBorder="1" applyAlignment="1" applyProtection="1">
      <alignment horizontal="center" vertical="center" wrapText="1"/>
    </xf>
    <xf numFmtId="164" fontId="2" fillId="0" borderId="3" xfId="0" applyNumberFormat="1" applyFont="1" applyFill="1" applyBorder="1" applyAlignment="1" applyProtection="1">
      <alignment horizontal="center" vertical="center" wrapText="1"/>
    </xf>
    <xf numFmtId="0" fontId="2" fillId="0" borderId="7" xfId="0" applyFont="1" applyBorder="1" applyAlignment="1">
      <alignment horizontal="left" vertical="top" wrapText="1"/>
    </xf>
    <xf numFmtId="0" fontId="2" fillId="0" borderId="12" xfId="0" applyFont="1" applyBorder="1" applyAlignment="1">
      <alignment horizontal="left" vertical="top" wrapText="1"/>
    </xf>
    <xf numFmtId="0" fontId="2" fillId="0" borderId="8" xfId="0" applyFont="1" applyBorder="1" applyAlignment="1">
      <alignment horizontal="left" vertical="top" wrapText="1"/>
    </xf>
    <xf numFmtId="0" fontId="2" fillId="0" borderId="2" xfId="0" applyFont="1" applyBorder="1" applyAlignment="1">
      <alignment horizontal="left" vertical="top" wrapText="1"/>
    </xf>
    <xf numFmtId="0" fontId="2" fillId="0" borderId="0" xfId="0" applyFont="1" applyBorder="1" applyAlignment="1">
      <alignment horizontal="left" vertical="top" wrapText="1"/>
    </xf>
    <xf numFmtId="0" fontId="2" fillId="0" borderId="3" xfId="0" applyFont="1" applyBorder="1" applyAlignment="1">
      <alignment horizontal="left" vertical="top" wrapText="1"/>
    </xf>
    <xf numFmtId="0" fontId="2" fillId="0" borderId="10" xfId="0" applyFont="1" applyBorder="1" applyAlignment="1">
      <alignment horizontal="left" vertical="top" wrapText="1"/>
    </xf>
    <xf numFmtId="0" fontId="2" fillId="0" borderId="9" xfId="0" applyFont="1" applyBorder="1" applyAlignment="1">
      <alignment horizontal="left" vertical="top" wrapText="1"/>
    </xf>
    <xf numFmtId="0" fontId="2" fillId="0" borderId="11" xfId="0" applyFont="1" applyBorder="1" applyAlignment="1">
      <alignment horizontal="left" vertical="top" wrapText="1"/>
    </xf>
    <xf numFmtId="0" fontId="3" fillId="9" borderId="7" xfId="0" applyFont="1" applyFill="1" applyBorder="1" applyAlignment="1">
      <alignment horizontal="center" vertical="center" wrapText="1"/>
    </xf>
    <xf numFmtId="0" fontId="3" fillId="9" borderId="8" xfId="0" applyFont="1" applyFill="1" applyBorder="1" applyAlignment="1">
      <alignment horizontal="center" vertical="center" wrapText="1"/>
    </xf>
    <xf numFmtId="0" fontId="3" fillId="9" borderId="2" xfId="0" applyFont="1" applyFill="1" applyBorder="1" applyAlignment="1">
      <alignment horizontal="center" vertical="center" wrapText="1"/>
    </xf>
    <xf numFmtId="0" fontId="3" fillId="9" borderId="3" xfId="0" applyFont="1" applyFill="1" applyBorder="1" applyAlignment="1">
      <alignment horizontal="center" vertical="center" wrapText="1"/>
    </xf>
    <xf numFmtId="0" fontId="3" fillId="9" borderId="10" xfId="0" applyFont="1" applyFill="1" applyBorder="1" applyAlignment="1">
      <alignment horizontal="center" vertical="center" wrapText="1"/>
    </xf>
    <xf numFmtId="0" fontId="3" fillId="9" borderId="11" xfId="0" applyFont="1" applyFill="1" applyBorder="1" applyAlignment="1">
      <alignment horizontal="center" vertical="center" wrapText="1"/>
    </xf>
    <xf numFmtId="0" fontId="2" fillId="0" borderId="1" xfId="0" applyFont="1" applyBorder="1" applyAlignment="1">
      <alignment horizontal="left" vertical="top" wrapText="1"/>
    </xf>
    <xf numFmtId="0" fontId="3" fillId="2" borderId="13" xfId="0" applyFont="1" applyFill="1" applyBorder="1" applyAlignment="1">
      <alignment horizontal="center" vertical="center" wrapText="1"/>
    </xf>
    <xf numFmtId="0" fontId="3" fillId="2" borderId="15" xfId="0" applyFont="1" applyFill="1" applyBorder="1" applyAlignment="1">
      <alignment horizontal="center" vertical="center" wrapText="1"/>
    </xf>
    <xf numFmtId="0" fontId="2" fillId="6" borderId="7" xfId="0" applyFont="1" applyFill="1" applyBorder="1" applyAlignment="1" applyProtection="1">
      <alignment horizontal="left" vertical="top" wrapText="1"/>
      <protection hidden="1"/>
    </xf>
    <xf numFmtId="0" fontId="2" fillId="6" borderId="19" xfId="0" applyFont="1" applyFill="1" applyBorder="1" applyAlignment="1" applyProtection="1">
      <alignment horizontal="left" vertical="top" wrapText="1"/>
      <protection hidden="1"/>
    </xf>
    <xf numFmtId="0" fontId="6" fillId="2" borderId="13" xfId="0" applyFont="1" applyFill="1" applyBorder="1" applyAlignment="1" applyProtection="1">
      <alignment horizontal="center" vertical="center" wrapText="1"/>
      <protection locked="0" hidden="1"/>
    </xf>
    <xf numFmtId="0" fontId="5" fillId="2" borderId="14" xfId="0" applyFont="1" applyFill="1" applyBorder="1" applyAlignment="1" applyProtection="1">
      <alignment horizontal="center" vertical="center" wrapText="1"/>
      <protection locked="0" hidden="1"/>
    </xf>
    <xf numFmtId="0" fontId="5" fillId="2" borderId="15" xfId="0" applyFont="1" applyFill="1" applyBorder="1" applyAlignment="1" applyProtection="1">
      <alignment horizontal="center" vertical="center" wrapText="1"/>
      <protection locked="0" hidden="1"/>
    </xf>
    <xf numFmtId="0" fontId="2" fillId="6" borderId="13" xfId="0" applyFont="1" applyFill="1" applyBorder="1" applyAlignment="1">
      <alignment horizontal="center" vertical="top" wrapText="1"/>
    </xf>
    <xf numFmtId="0" fontId="2" fillId="6" borderId="14" xfId="0" applyFont="1" applyFill="1" applyBorder="1" applyAlignment="1">
      <alignment horizontal="center" vertical="top" wrapText="1"/>
    </xf>
    <xf numFmtId="0" fontId="2" fillId="6" borderId="15" xfId="0" applyFont="1" applyFill="1" applyBorder="1" applyAlignment="1">
      <alignment horizontal="center" vertical="top" wrapText="1"/>
    </xf>
    <xf numFmtId="0" fontId="2" fillId="6" borderId="13" xfId="0" applyFont="1" applyFill="1" applyBorder="1" applyAlignment="1" applyProtection="1">
      <alignment horizontal="justify" vertical="top" wrapText="1"/>
    </xf>
    <xf numFmtId="0" fontId="2" fillId="6" borderId="14" xfId="0" applyFont="1" applyFill="1" applyBorder="1" applyAlignment="1" applyProtection="1">
      <alignment horizontal="justify" vertical="top" wrapText="1"/>
    </xf>
    <xf numFmtId="0" fontId="2" fillId="6" borderId="15" xfId="0" applyFont="1" applyFill="1" applyBorder="1" applyAlignment="1" applyProtection="1">
      <alignment horizontal="justify" vertical="top" wrapText="1"/>
    </xf>
    <xf numFmtId="0" fontId="2" fillId="6" borderId="7" xfId="0" applyFont="1" applyFill="1" applyBorder="1" applyAlignment="1" applyProtection="1">
      <alignment horizontal="left" vertical="top" wrapText="1"/>
      <protection locked="0"/>
    </xf>
    <xf numFmtId="0" fontId="2" fillId="6" borderId="8" xfId="0" applyFont="1" applyFill="1" applyBorder="1" applyAlignment="1" applyProtection="1">
      <alignment horizontal="left" vertical="top" wrapText="1"/>
      <protection locked="0"/>
    </xf>
    <xf numFmtId="0" fontId="2" fillId="6" borderId="10" xfId="0" applyFont="1" applyFill="1" applyBorder="1" applyAlignment="1" applyProtection="1">
      <alignment horizontal="left" vertical="top" wrapText="1"/>
      <protection locked="0"/>
    </xf>
    <xf numFmtId="0" fontId="2" fillId="6" borderId="11" xfId="0" applyFont="1" applyFill="1" applyBorder="1" applyAlignment="1" applyProtection="1">
      <alignment horizontal="left" vertical="top" wrapText="1"/>
      <protection locked="0"/>
    </xf>
    <xf numFmtId="0" fontId="2" fillId="6" borderId="8" xfId="0" applyFont="1" applyFill="1" applyBorder="1" applyAlignment="1" applyProtection="1">
      <alignment horizontal="left" vertical="top" wrapText="1"/>
      <protection hidden="1"/>
    </xf>
    <xf numFmtId="0" fontId="2" fillId="6" borderId="10" xfId="0" applyFont="1" applyFill="1" applyBorder="1" applyAlignment="1" applyProtection="1">
      <alignment horizontal="left" vertical="top" wrapText="1"/>
      <protection hidden="1"/>
    </xf>
    <xf numFmtId="0" fontId="2" fillId="6" borderId="11" xfId="0" applyFont="1" applyFill="1" applyBorder="1" applyAlignment="1" applyProtection="1">
      <alignment horizontal="left" vertical="top" wrapText="1"/>
      <protection hidden="1"/>
    </xf>
    <xf numFmtId="0" fontId="2" fillId="0" borderId="7" xfId="0" applyFont="1" applyBorder="1" applyAlignment="1">
      <alignment horizontal="center" vertical="center" wrapText="1"/>
    </xf>
    <xf numFmtId="0" fontId="2" fillId="0" borderId="8" xfId="0" applyFont="1" applyBorder="1" applyAlignment="1">
      <alignment horizontal="center" vertical="center" wrapText="1"/>
    </xf>
    <xf numFmtId="0" fontId="2" fillId="0" borderId="2" xfId="0" applyFont="1" applyBorder="1" applyAlignment="1">
      <alignment horizontal="center" vertical="center" wrapText="1"/>
    </xf>
    <xf numFmtId="0" fontId="2" fillId="0" borderId="3" xfId="0" applyFont="1" applyBorder="1" applyAlignment="1">
      <alignment horizontal="center" vertical="center" wrapText="1"/>
    </xf>
    <xf numFmtId="0" fontId="3" fillId="9" borderId="1" xfId="0" applyFont="1" applyFill="1" applyBorder="1" applyAlignment="1">
      <alignment horizontal="center" vertical="center" wrapText="1"/>
    </xf>
    <xf numFmtId="0" fontId="3" fillId="3" borderId="10" xfId="0" applyFont="1" applyFill="1" applyBorder="1" applyAlignment="1">
      <alignment horizontal="center" vertical="top" wrapText="1"/>
    </xf>
    <xf numFmtId="0" fontId="3" fillId="3" borderId="9" xfId="0" applyFont="1" applyFill="1" applyBorder="1" applyAlignment="1">
      <alignment horizontal="center" vertical="top" wrapText="1"/>
    </xf>
    <xf numFmtId="0" fontId="3" fillId="3" borderId="11" xfId="0" applyFont="1" applyFill="1" applyBorder="1" applyAlignment="1">
      <alignment horizontal="center" vertical="top" wrapText="1"/>
    </xf>
    <xf numFmtId="0" fontId="3" fillId="3" borderId="7" xfId="0" applyFont="1" applyFill="1" applyBorder="1" applyAlignment="1">
      <alignment horizontal="center" vertical="center" wrapText="1"/>
    </xf>
    <xf numFmtId="0" fontId="3" fillId="3" borderId="12" xfId="0" applyFont="1" applyFill="1" applyBorder="1" applyAlignment="1">
      <alignment horizontal="center" vertical="center" wrapText="1"/>
    </xf>
    <xf numFmtId="0" fontId="3" fillId="3" borderId="8" xfId="0" applyFont="1" applyFill="1" applyBorder="1" applyAlignment="1">
      <alignment horizontal="center" vertical="center" wrapText="1"/>
    </xf>
    <xf numFmtId="0" fontId="2" fillId="0" borderId="13" xfId="0" applyFont="1" applyFill="1" applyBorder="1" applyAlignment="1" applyProtection="1">
      <alignment horizontal="center" vertical="center" wrapText="1"/>
    </xf>
    <xf numFmtId="0" fontId="2" fillId="0" borderId="14" xfId="0" applyFont="1" applyFill="1" applyBorder="1" applyAlignment="1" applyProtection="1">
      <alignment horizontal="center" vertical="center" wrapText="1"/>
    </xf>
    <xf numFmtId="0" fontId="2" fillId="0" borderId="15" xfId="0" applyFont="1" applyFill="1" applyBorder="1" applyAlignment="1" applyProtection="1">
      <alignment horizontal="center" vertical="center" wrapText="1"/>
    </xf>
    <xf numFmtId="0" fontId="5" fillId="0" borderId="13" xfId="0" applyFont="1" applyFill="1" applyBorder="1" applyAlignment="1" applyProtection="1">
      <alignment horizontal="center" vertical="center" wrapText="1"/>
    </xf>
    <xf numFmtId="0" fontId="5" fillId="0" borderId="15" xfId="0" applyFont="1" applyFill="1" applyBorder="1" applyAlignment="1" applyProtection="1">
      <alignment horizontal="center" vertical="center" wrapText="1"/>
    </xf>
    <xf numFmtId="0" fontId="3" fillId="3" borderId="10" xfId="0" applyFont="1" applyFill="1" applyBorder="1" applyAlignment="1">
      <alignment horizontal="center" wrapText="1"/>
    </xf>
    <xf numFmtId="0" fontId="3" fillId="3" borderId="9" xfId="0" applyFont="1" applyFill="1" applyBorder="1" applyAlignment="1">
      <alignment horizontal="center" wrapText="1"/>
    </xf>
    <xf numFmtId="0" fontId="3" fillId="3" borderId="11" xfId="0" applyFont="1" applyFill="1" applyBorder="1" applyAlignment="1">
      <alignment horizontal="center" wrapText="1"/>
    </xf>
    <xf numFmtId="0" fontId="3" fillId="2" borderId="14" xfId="0" applyFont="1" applyFill="1" applyBorder="1" applyAlignment="1" applyProtection="1">
      <alignment horizontal="center" vertical="center" wrapText="1"/>
      <protection locked="0" hidden="1"/>
    </xf>
    <xf numFmtId="0" fontId="15" fillId="6" borderId="13" xfId="0" applyFont="1" applyFill="1" applyBorder="1" applyAlignment="1">
      <alignment horizontal="left" vertical="top" wrapText="1"/>
    </xf>
    <xf numFmtId="0" fontId="15" fillId="6" borderId="14" xfId="0" applyFont="1" applyFill="1" applyBorder="1" applyAlignment="1">
      <alignment horizontal="left" vertical="top" wrapText="1"/>
    </xf>
    <xf numFmtId="0" fontId="15" fillId="6" borderId="15" xfId="0" applyFont="1" applyFill="1" applyBorder="1" applyAlignment="1">
      <alignment horizontal="left" vertical="top" wrapText="1"/>
    </xf>
    <xf numFmtId="0" fontId="2" fillId="6" borderId="14" xfId="0" applyFont="1" applyFill="1" applyBorder="1" applyAlignment="1" applyProtection="1">
      <alignment horizontal="center" vertical="center" wrapText="1"/>
    </xf>
    <xf numFmtId="0" fontId="5" fillId="0" borderId="14" xfId="0" applyFont="1" applyFill="1" applyBorder="1" applyAlignment="1" applyProtection="1">
      <alignment horizontal="center" vertical="center" wrapText="1"/>
    </xf>
    <xf numFmtId="0" fontId="5" fillId="0" borderId="13" xfId="0" applyFont="1" applyFill="1" applyBorder="1" applyAlignment="1" applyProtection="1">
      <alignment horizontal="center" vertical="top" wrapText="1"/>
    </xf>
    <xf numFmtId="0" fontId="5" fillId="0" borderId="15" xfId="0" applyFont="1" applyFill="1" applyBorder="1" applyAlignment="1" applyProtection="1">
      <alignment horizontal="center" vertical="top" wrapText="1"/>
    </xf>
    <xf numFmtId="0" fontId="5" fillId="0" borderId="13" xfId="0" applyFont="1" applyFill="1" applyBorder="1" applyAlignment="1" applyProtection="1">
      <alignment horizontal="left" vertical="top" wrapText="1"/>
    </xf>
    <xf numFmtId="0" fontId="5" fillId="0" borderId="15" xfId="0" applyFont="1" applyFill="1" applyBorder="1" applyAlignment="1" applyProtection="1">
      <alignment horizontal="left" vertical="top" wrapText="1"/>
    </xf>
    <xf numFmtId="0" fontId="2" fillId="7" borderId="13" xfId="0" applyFont="1" applyFill="1" applyBorder="1" applyAlignment="1" applyProtection="1">
      <alignment horizontal="center" vertical="center" wrapText="1"/>
    </xf>
    <xf numFmtId="0" fontId="2" fillId="7" borderId="15" xfId="0" applyFont="1" applyFill="1" applyBorder="1" applyAlignment="1" applyProtection="1">
      <alignment horizontal="center" vertical="center" wrapText="1"/>
    </xf>
    <xf numFmtId="0" fontId="3" fillId="9" borderId="13" xfId="0" applyFont="1" applyFill="1" applyBorder="1" applyAlignment="1" applyProtection="1">
      <alignment horizontal="left" vertical="top" wrapText="1" indent="3"/>
    </xf>
    <xf numFmtId="0" fontId="3" fillId="9" borderId="14" xfId="0" applyFont="1" applyFill="1" applyBorder="1" applyAlignment="1" applyProtection="1">
      <alignment horizontal="left" vertical="top" indent="3"/>
    </xf>
    <xf numFmtId="0" fontId="3" fillId="9" borderId="7" xfId="0" applyFont="1" applyFill="1" applyBorder="1" applyAlignment="1">
      <alignment horizontal="center" vertical="top" wrapText="1"/>
    </xf>
    <xf numFmtId="0" fontId="3" fillId="9" borderId="12" xfId="0" applyFont="1" applyFill="1" applyBorder="1" applyAlignment="1">
      <alignment horizontal="center" vertical="top" wrapText="1"/>
    </xf>
    <xf numFmtId="0" fontId="0" fillId="0" borderId="8" xfId="0" applyBorder="1" applyAlignment="1">
      <alignment horizontal="center" wrapText="1"/>
    </xf>
    <xf numFmtId="0" fontId="3" fillId="9" borderId="10" xfId="0" applyFont="1" applyFill="1" applyBorder="1" applyAlignment="1">
      <alignment horizontal="center" vertical="top" wrapText="1"/>
    </xf>
    <xf numFmtId="0" fontId="3" fillId="9" borderId="9" xfId="0" applyFont="1" applyFill="1" applyBorder="1" applyAlignment="1">
      <alignment horizontal="center" vertical="top" wrapText="1"/>
    </xf>
    <xf numFmtId="0" fontId="0" fillId="0" borderId="11" xfId="0" applyBorder="1" applyAlignment="1">
      <alignment horizontal="center" wrapText="1"/>
    </xf>
    <xf numFmtId="0" fontId="3" fillId="9" borderId="12" xfId="0" applyFont="1" applyFill="1" applyBorder="1" applyAlignment="1">
      <alignment horizontal="center" vertical="center" wrapText="1"/>
    </xf>
    <xf numFmtId="0" fontId="0" fillId="0" borderId="8" xfId="0" applyBorder="1" applyAlignment="1">
      <alignment horizontal="center" vertical="center" wrapText="1"/>
    </xf>
    <xf numFmtId="0" fontId="3" fillId="9" borderId="0" xfId="0" applyFont="1" applyFill="1" applyBorder="1" applyAlignment="1">
      <alignment horizontal="center" vertical="center" wrapText="1"/>
    </xf>
    <xf numFmtId="0" fontId="0" fillId="0" borderId="3" xfId="0" applyBorder="1" applyAlignment="1">
      <alignment horizontal="center" vertical="center" wrapText="1"/>
    </xf>
    <xf numFmtId="0" fontId="3" fillId="9" borderId="9" xfId="0" applyFont="1" applyFill="1" applyBorder="1" applyAlignment="1">
      <alignment horizontal="center" vertical="center" wrapText="1"/>
    </xf>
    <xf numFmtId="0" fontId="0" fillId="0" borderId="11" xfId="0" applyBorder="1" applyAlignment="1">
      <alignment horizontal="center" vertical="center" wrapText="1"/>
    </xf>
    <xf numFmtId="0" fontId="2" fillId="6" borderId="13" xfId="0" applyFont="1" applyFill="1" applyBorder="1" applyAlignment="1" applyProtection="1">
      <alignment horizontal="left" vertical="top" wrapText="1" indent="3"/>
    </xf>
    <xf numFmtId="0" fontId="2" fillId="6" borderId="14" xfId="0" applyFont="1" applyFill="1" applyBorder="1" applyAlignment="1" applyProtection="1">
      <alignment horizontal="left" vertical="top" wrapText="1" indent="3"/>
    </xf>
    <xf numFmtId="0" fontId="2" fillId="6" borderId="15" xfId="0" applyFont="1" applyFill="1" applyBorder="1" applyAlignment="1" applyProtection="1">
      <alignment horizontal="left" vertical="top" wrapText="1" indent="3"/>
    </xf>
    <xf numFmtId="0" fontId="2" fillId="6" borderId="7" xfId="0" applyFont="1" applyFill="1" applyBorder="1" applyAlignment="1">
      <alignment horizontal="center" vertical="top" wrapText="1"/>
    </xf>
    <xf numFmtId="0" fontId="2" fillId="6" borderId="8" xfId="0" applyFont="1" applyFill="1" applyBorder="1" applyAlignment="1">
      <alignment horizontal="center" vertical="top" wrapText="1"/>
    </xf>
    <xf numFmtId="0" fontId="2" fillId="6" borderId="2" xfId="0" applyFont="1" applyFill="1" applyBorder="1" applyAlignment="1">
      <alignment horizontal="center" vertical="top" wrapText="1"/>
    </xf>
    <xf numFmtId="0" fontId="2" fillId="6" borderId="3" xfId="0" applyFont="1" applyFill="1" applyBorder="1" applyAlignment="1">
      <alignment horizontal="center" vertical="top" wrapText="1"/>
    </xf>
    <xf numFmtId="0" fontId="2" fillId="6" borderId="10" xfId="0" applyFont="1" applyFill="1" applyBorder="1" applyAlignment="1">
      <alignment horizontal="center" vertical="top" wrapText="1"/>
    </xf>
    <xf numFmtId="0" fontId="2" fillId="6" borderId="11" xfId="0" applyFont="1" applyFill="1" applyBorder="1" applyAlignment="1">
      <alignment horizontal="center" vertical="top" wrapText="1"/>
    </xf>
    <xf numFmtId="0" fontId="3" fillId="2" borderId="1" xfId="0" applyFont="1" applyFill="1" applyBorder="1" applyAlignment="1">
      <alignment horizontal="center" vertical="center" wrapText="1"/>
    </xf>
    <xf numFmtId="0" fontId="3" fillId="4" borderId="1" xfId="0" applyFont="1" applyFill="1" applyBorder="1" applyAlignment="1" applyProtection="1">
      <alignment horizontal="center" vertical="center" wrapText="1"/>
      <protection locked="0" hidden="1"/>
    </xf>
    <xf numFmtId="0" fontId="2" fillId="0" borderId="1" xfId="0" applyFont="1" applyFill="1" applyBorder="1" applyAlignment="1" applyProtection="1">
      <alignment horizontal="center" vertical="center" wrapText="1"/>
    </xf>
    <xf numFmtId="0" fontId="2" fillId="6" borderId="7" xfId="0" applyFont="1" applyFill="1" applyBorder="1" applyAlignment="1">
      <alignment horizontal="center" vertical="center" wrapText="1"/>
    </xf>
    <xf numFmtId="0" fontId="2" fillId="6" borderId="8" xfId="0" applyFont="1" applyFill="1" applyBorder="1" applyAlignment="1">
      <alignment horizontal="center" vertical="center" wrapText="1"/>
    </xf>
    <xf numFmtId="0" fontId="2" fillId="6" borderId="2" xfId="0" applyFont="1" applyFill="1" applyBorder="1" applyAlignment="1">
      <alignment horizontal="center" vertical="center" wrapText="1"/>
    </xf>
    <xf numFmtId="0" fontId="2" fillId="6" borderId="3" xfId="0" applyFont="1" applyFill="1" applyBorder="1" applyAlignment="1">
      <alignment horizontal="center" vertical="center" wrapText="1"/>
    </xf>
    <xf numFmtId="0" fontId="2" fillId="6" borderId="10" xfId="0" applyFont="1" applyFill="1" applyBorder="1" applyAlignment="1">
      <alignment horizontal="center" vertical="center" wrapText="1"/>
    </xf>
    <xf numFmtId="0" fontId="2" fillId="6" borderId="11" xfId="0" applyFont="1" applyFill="1" applyBorder="1" applyAlignment="1">
      <alignment horizontal="center" vertical="center" wrapText="1"/>
    </xf>
    <xf numFmtId="0" fontId="2" fillId="7" borderId="7" xfId="0" applyFont="1" applyFill="1" applyBorder="1" applyAlignment="1" applyProtection="1">
      <alignment horizontal="center" vertical="center" wrapText="1"/>
      <protection locked="0"/>
    </xf>
    <xf numFmtId="0" fontId="2" fillId="7" borderId="8" xfId="0" applyFont="1" applyFill="1" applyBorder="1" applyAlignment="1" applyProtection="1">
      <alignment horizontal="center" vertical="center" wrapText="1"/>
      <protection locked="0"/>
    </xf>
    <xf numFmtId="0" fontId="2" fillId="0" borderId="13" xfId="0" applyFont="1" applyBorder="1" applyAlignment="1">
      <alignment horizontal="center" vertical="top" wrapText="1"/>
    </xf>
    <xf numFmtId="0" fontId="2" fillId="0" borderId="14" xfId="0" applyFont="1" applyBorder="1" applyAlignment="1">
      <alignment horizontal="center" vertical="top" wrapText="1"/>
    </xf>
    <xf numFmtId="0" fontId="2" fillId="0" borderId="15" xfId="0" applyFont="1" applyBorder="1" applyAlignment="1">
      <alignment horizontal="center" vertical="top" wrapText="1"/>
    </xf>
    <xf numFmtId="0" fontId="3" fillId="3" borderId="10" xfId="0" applyFont="1" applyFill="1" applyBorder="1" applyAlignment="1">
      <alignment horizontal="center" vertical="center" wrapText="1"/>
    </xf>
    <xf numFmtId="0" fontId="3" fillId="3" borderId="9" xfId="0" applyFont="1" applyFill="1" applyBorder="1" applyAlignment="1">
      <alignment horizontal="center" vertical="center" wrapText="1"/>
    </xf>
    <xf numFmtId="0" fontId="3" fillId="3" borderId="11" xfId="0" applyFont="1" applyFill="1" applyBorder="1" applyAlignment="1">
      <alignment horizontal="center" vertical="center" wrapText="1"/>
    </xf>
    <xf numFmtId="0" fontId="3" fillId="4" borderId="14" xfId="0" applyFont="1" applyFill="1" applyBorder="1" applyAlignment="1" applyProtection="1">
      <alignment horizontal="center" vertical="center" wrapText="1"/>
      <protection locked="0" hidden="1"/>
    </xf>
    <xf numFmtId="164" fontId="2" fillId="6" borderId="13" xfId="0" applyNumberFormat="1" applyFont="1" applyFill="1" applyBorder="1" applyAlignment="1" applyProtection="1">
      <alignment horizontal="center" vertical="center" wrapText="1"/>
    </xf>
    <xf numFmtId="164" fontId="2" fillId="6" borderId="15" xfId="0" applyNumberFormat="1" applyFont="1" applyFill="1" applyBorder="1" applyAlignment="1" applyProtection="1">
      <alignment horizontal="center" vertical="center" wrapText="1"/>
    </xf>
    <xf numFmtId="0" fontId="15" fillId="6" borderId="13" xfId="0" applyFont="1" applyFill="1" applyBorder="1" applyAlignment="1" applyProtection="1">
      <alignment horizontal="center" vertical="center" wrapText="1"/>
    </xf>
    <xf numFmtId="0" fontId="15" fillId="6" borderId="14" xfId="0" applyFont="1" applyFill="1" applyBorder="1" applyAlignment="1" applyProtection="1">
      <alignment horizontal="center" vertical="center" wrapText="1"/>
    </xf>
    <xf numFmtId="0" fontId="15" fillId="6" borderId="15" xfId="0" applyFont="1" applyFill="1" applyBorder="1" applyAlignment="1" applyProtection="1">
      <alignment horizontal="center" vertical="center" wrapText="1"/>
    </xf>
    <xf numFmtId="0" fontId="3" fillId="2" borderId="13" xfId="0" applyFont="1" applyFill="1" applyBorder="1" applyAlignment="1" applyProtection="1">
      <alignment horizontal="center" vertical="center" wrapText="1"/>
    </xf>
    <xf numFmtId="0" fontId="3" fillId="2" borderId="15" xfId="0" applyFont="1" applyFill="1" applyBorder="1" applyAlignment="1" applyProtection="1">
      <alignment horizontal="center" vertical="center" wrapText="1"/>
    </xf>
    <xf numFmtId="0" fontId="2" fillId="0" borderId="7" xfId="0" applyFont="1" applyBorder="1" applyAlignment="1">
      <alignment horizontal="center" vertical="top" wrapText="1"/>
    </xf>
    <xf numFmtId="0" fontId="2" fillId="0" borderId="12" xfId="0" applyFont="1" applyBorder="1" applyAlignment="1">
      <alignment horizontal="center" vertical="top" wrapText="1"/>
    </xf>
    <xf numFmtId="0" fontId="2" fillId="0" borderId="8" xfId="0" applyFont="1" applyBorder="1" applyAlignment="1">
      <alignment horizontal="center" vertical="top" wrapText="1"/>
    </xf>
    <xf numFmtId="0" fontId="7" fillId="7" borderId="1" xfId="0" applyFont="1" applyFill="1" applyBorder="1" applyAlignment="1">
      <alignment horizontal="center" vertical="center" wrapText="1"/>
    </xf>
    <xf numFmtId="0" fontId="2" fillId="7" borderId="13" xfId="0" applyFont="1" applyFill="1" applyBorder="1" applyAlignment="1" applyProtection="1">
      <alignment horizontal="left" vertical="top" wrapText="1"/>
      <protection hidden="1"/>
    </xf>
    <xf numFmtId="0" fontId="2" fillId="7" borderId="14" xfId="0" applyFont="1" applyFill="1" applyBorder="1" applyAlignment="1" applyProtection="1">
      <alignment horizontal="left" vertical="top" wrapText="1"/>
      <protection hidden="1"/>
    </xf>
    <xf numFmtId="0" fontId="2" fillId="7" borderId="15" xfId="0" applyFont="1" applyFill="1" applyBorder="1" applyAlignment="1" applyProtection="1">
      <alignment horizontal="left" vertical="top" wrapText="1"/>
      <protection hidden="1"/>
    </xf>
    <xf numFmtId="0" fontId="10" fillId="7" borderId="13" xfId="0" applyFont="1" applyFill="1" applyBorder="1" applyAlignment="1" applyProtection="1">
      <alignment horizontal="left" vertical="center" wrapText="1"/>
      <protection locked="0"/>
    </xf>
    <xf numFmtId="0" fontId="10" fillId="7" borderId="14" xfId="0" applyFont="1" applyFill="1" applyBorder="1" applyAlignment="1" applyProtection="1">
      <alignment horizontal="left" vertical="center" wrapText="1"/>
      <protection locked="0"/>
    </xf>
    <xf numFmtId="0" fontId="10" fillId="7" borderId="15" xfId="0" applyFont="1" applyFill="1" applyBorder="1" applyAlignment="1" applyProtection="1">
      <alignment horizontal="left" vertical="center" wrapText="1"/>
      <protection locked="0"/>
    </xf>
    <xf numFmtId="0" fontId="10" fillId="0" borderId="2" xfId="0" applyFont="1" applyBorder="1" applyAlignment="1">
      <alignment horizontal="justify" vertical="distributed" wrapText="1" readingOrder="1"/>
    </xf>
    <xf numFmtId="0" fontId="10" fillId="0" borderId="0" xfId="0" applyFont="1" applyBorder="1" applyAlignment="1">
      <alignment horizontal="justify" vertical="distributed" wrapText="1" readingOrder="1"/>
    </xf>
    <xf numFmtId="0" fontId="10" fillId="0" borderId="3" xfId="0" applyFont="1" applyBorder="1" applyAlignment="1">
      <alignment horizontal="justify" vertical="distributed" wrapText="1" readingOrder="1"/>
    </xf>
    <xf numFmtId="0" fontId="9" fillId="5" borderId="20" xfId="0" applyFont="1" applyFill="1" applyBorder="1" applyAlignment="1">
      <alignment horizontal="center" wrapText="1"/>
    </xf>
    <xf numFmtId="0" fontId="9" fillId="5" borderId="18" xfId="0" applyFont="1" applyFill="1" applyBorder="1" applyAlignment="1">
      <alignment horizontal="center" wrapText="1"/>
    </xf>
    <xf numFmtId="0" fontId="9" fillId="5" borderId="21" xfId="0" applyFont="1" applyFill="1" applyBorder="1" applyAlignment="1">
      <alignment horizontal="center" wrapText="1"/>
    </xf>
    <xf numFmtId="0" fontId="10" fillId="0" borderId="22" xfId="0" applyFont="1" applyBorder="1" applyAlignment="1">
      <alignment horizontal="justify" vertical="distributed" wrapText="1" readingOrder="1"/>
    </xf>
    <xf numFmtId="0" fontId="10" fillId="0" borderId="16" xfId="0" applyFont="1" applyBorder="1" applyAlignment="1">
      <alignment horizontal="justify" vertical="distributed" wrapText="1" readingOrder="1"/>
    </xf>
    <xf numFmtId="0" fontId="10" fillId="0" borderId="23" xfId="0" applyFont="1" applyBorder="1" applyAlignment="1">
      <alignment horizontal="justify" vertical="distributed" wrapText="1" readingOrder="1"/>
    </xf>
    <xf numFmtId="0" fontId="10" fillId="0" borderId="22" xfId="0" applyFont="1" applyBorder="1" applyAlignment="1">
      <alignment horizontal="justify" vertical="center" wrapText="1" readingOrder="1"/>
    </xf>
    <xf numFmtId="0" fontId="10" fillId="0" borderId="16" xfId="0" applyFont="1" applyBorder="1" applyAlignment="1">
      <alignment horizontal="justify" vertical="center" wrapText="1" readingOrder="1"/>
    </xf>
    <xf numFmtId="0" fontId="10" fillId="0" borderId="23" xfId="0" applyFont="1" applyBorder="1" applyAlignment="1">
      <alignment horizontal="justify" vertical="center" wrapText="1" readingOrder="1"/>
    </xf>
    <xf numFmtId="0" fontId="10" fillId="0" borderId="2" xfId="0" applyFont="1" applyBorder="1" applyAlignment="1">
      <alignment horizontal="center" vertical="center" wrapText="1"/>
    </xf>
    <xf numFmtId="0" fontId="10" fillId="0" borderId="3" xfId="0" applyFont="1" applyBorder="1" applyAlignment="1">
      <alignment horizontal="center" vertical="center" wrapText="1"/>
    </xf>
    <xf numFmtId="0" fontId="9" fillId="0" borderId="12" xfId="0" applyFont="1" applyBorder="1" applyAlignment="1">
      <alignment horizontal="center" vertical="top" wrapText="1"/>
    </xf>
    <xf numFmtId="0" fontId="7" fillId="0" borderId="9" xfId="0" applyFont="1" applyFill="1" applyBorder="1" applyAlignment="1">
      <alignment horizontal="center" vertical="top" wrapText="1"/>
    </xf>
    <xf numFmtId="0" fontId="7" fillId="0" borderId="11" xfId="0" applyFont="1" applyFill="1" applyBorder="1" applyAlignment="1">
      <alignment horizontal="center" vertical="top" wrapText="1"/>
    </xf>
    <xf numFmtId="0" fontId="13" fillId="9" borderId="7" xfId="0" applyFont="1" applyFill="1" applyBorder="1" applyAlignment="1">
      <alignment horizontal="center" vertical="top" wrapText="1"/>
    </xf>
    <xf numFmtId="0" fontId="21" fillId="9" borderId="4" xfId="0" applyFont="1" applyFill="1" applyBorder="1" applyAlignment="1">
      <alignment horizontal="center" vertical="top" wrapText="1"/>
    </xf>
    <xf numFmtId="0" fontId="21" fillId="9" borderId="6" xfId="0" applyFont="1" applyFill="1" applyBorder="1" applyAlignment="1">
      <alignment horizontal="center" vertical="top" wrapText="1"/>
    </xf>
    <xf numFmtId="0" fontId="10" fillId="7" borderId="13" xfId="0" applyFont="1" applyFill="1" applyBorder="1" applyAlignment="1">
      <alignment horizontal="center" vertical="top" wrapText="1"/>
    </xf>
    <xf numFmtId="0" fontId="10" fillId="7" borderId="14" xfId="0" applyFont="1" applyFill="1" applyBorder="1" applyAlignment="1">
      <alignment horizontal="center" vertical="top" wrapText="1"/>
    </xf>
    <xf numFmtId="0" fontId="10" fillId="7" borderId="15" xfId="0" applyFont="1" applyFill="1" applyBorder="1" applyAlignment="1">
      <alignment horizontal="center" vertical="top" wrapText="1"/>
    </xf>
    <xf numFmtId="0" fontId="2" fillId="0" borderId="13" xfId="0" applyFont="1" applyBorder="1" applyAlignment="1">
      <alignment horizontal="justify" vertical="distributed" wrapText="1"/>
    </xf>
    <xf numFmtId="0" fontId="2" fillId="0" borderId="14" xfId="0" applyFont="1" applyBorder="1" applyAlignment="1">
      <alignment horizontal="justify" vertical="distributed" wrapText="1"/>
    </xf>
    <xf numFmtId="0" fontId="2" fillId="0" borderId="15" xfId="0" applyFont="1" applyBorder="1" applyAlignment="1">
      <alignment horizontal="justify" vertical="distributed" wrapText="1"/>
    </xf>
    <xf numFmtId="0" fontId="15" fillId="0" borderId="13" xfId="0" applyFont="1" applyBorder="1" applyAlignment="1">
      <alignment horizontal="justify" vertical="top" wrapText="1"/>
    </xf>
    <xf numFmtId="0" fontId="15" fillId="0" borderId="14" xfId="0" applyFont="1" applyBorder="1" applyAlignment="1">
      <alignment horizontal="justify" vertical="top" wrapText="1"/>
    </xf>
    <xf numFmtId="0" fontId="15" fillId="0" borderId="15" xfId="0" applyFont="1" applyBorder="1" applyAlignment="1">
      <alignment horizontal="justify" vertical="top" wrapText="1"/>
    </xf>
    <xf numFmtId="0" fontId="2" fillId="0" borderId="10" xfId="0" applyFont="1" applyBorder="1" applyAlignment="1">
      <alignment horizontal="justify" vertical="top" wrapText="1"/>
    </xf>
    <xf numFmtId="0" fontId="2" fillId="0" borderId="9" xfId="0" applyFont="1" applyBorder="1" applyAlignment="1">
      <alignment horizontal="justify" vertical="top" wrapText="1"/>
    </xf>
    <xf numFmtId="0" fontId="2" fillId="0" borderId="11" xfId="0" applyFont="1" applyBorder="1" applyAlignment="1">
      <alignment horizontal="justify" vertical="top" wrapText="1"/>
    </xf>
    <xf numFmtId="0" fontId="2" fillId="0" borderId="10" xfId="0" applyFont="1" applyBorder="1" applyAlignment="1">
      <alignment horizontal="center" vertical="center" wrapText="1"/>
    </xf>
    <xf numFmtId="0" fontId="2" fillId="0" borderId="11" xfId="0" applyFont="1" applyBorder="1" applyAlignment="1">
      <alignment horizontal="center" vertical="center" wrapText="1"/>
    </xf>
    <xf numFmtId="0" fontId="3" fillId="2" borderId="14" xfId="0" applyFont="1" applyFill="1" applyBorder="1" applyAlignment="1">
      <alignment horizontal="center" vertical="center" wrapText="1"/>
    </xf>
    <xf numFmtId="0" fontId="2" fillId="0" borderId="13" xfId="0" applyFont="1" applyBorder="1" applyAlignment="1" applyProtection="1">
      <alignment horizontal="justify" vertical="center" wrapText="1"/>
    </xf>
    <xf numFmtId="0" fontId="2" fillId="0" borderId="14" xfId="0" applyFont="1" applyBorder="1" applyAlignment="1" applyProtection="1">
      <alignment horizontal="justify" vertical="center" wrapText="1"/>
    </xf>
    <xf numFmtId="0" fontId="2" fillId="0" borderId="15" xfId="0" applyFont="1" applyBorder="1" applyAlignment="1" applyProtection="1">
      <alignment horizontal="justify" vertical="center" wrapText="1"/>
    </xf>
    <xf numFmtId="0" fontId="10" fillId="0" borderId="22" xfId="0" applyFont="1" applyBorder="1" applyAlignment="1">
      <alignment horizontal="justify" vertical="top" wrapText="1"/>
    </xf>
    <xf numFmtId="0" fontId="10" fillId="0" borderId="16" xfId="0" applyFont="1" applyBorder="1" applyAlignment="1">
      <alignment horizontal="justify" vertical="top" wrapText="1"/>
    </xf>
    <xf numFmtId="0" fontId="10" fillId="0" borderId="23" xfId="0" applyFont="1" applyBorder="1" applyAlignment="1">
      <alignment horizontal="justify" vertical="top" wrapText="1"/>
    </xf>
    <xf numFmtId="0" fontId="10" fillId="0" borderId="22" xfId="0" applyFont="1" applyBorder="1" applyAlignment="1">
      <alignment horizontal="justify" vertical="center" wrapText="1"/>
    </xf>
    <xf numFmtId="0" fontId="10" fillId="0" borderId="16" xfId="0" applyFont="1" applyBorder="1" applyAlignment="1">
      <alignment horizontal="justify" vertical="center" wrapText="1"/>
    </xf>
    <xf numFmtId="0" fontId="10" fillId="0" borderId="23" xfId="0" applyFont="1" applyBorder="1" applyAlignment="1">
      <alignment horizontal="justify" vertical="center" wrapText="1"/>
    </xf>
    <xf numFmtId="164" fontId="2" fillId="7" borderId="13" xfId="0" applyNumberFormat="1" applyFont="1" applyFill="1" applyBorder="1" applyAlignment="1" applyProtection="1">
      <alignment horizontal="center" vertical="center" wrapText="1"/>
    </xf>
    <xf numFmtId="164" fontId="2" fillId="7" borderId="15" xfId="0" applyNumberFormat="1" applyFont="1" applyFill="1" applyBorder="1" applyAlignment="1" applyProtection="1">
      <alignment horizontal="center" vertical="center" wrapText="1"/>
    </xf>
    <xf numFmtId="0" fontId="3" fillId="2" borderId="13" xfId="0" applyFont="1" applyFill="1" applyBorder="1" applyAlignment="1">
      <alignment horizontal="center" vertical="top" wrapText="1"/>
    </xf>
    <xf numFmtId="0" fontId="3" fillId="2" borderId="14" xfId="0" applyFont="1" applyFill="1" applyBorder="1" applyAlignment="1">
      <alignment horizontal="center" vertical="top" wrapText="1"/>
    </xf>
    <xf numFmtId="0" fontId="3" fillId="2" borderId="15" xfId="0" applyFont="1" applyFill="1" applyBorder="1" applyAlignment="1">
      <alignment horizontal="center" vertical="top" wrapText="1"/>
    </xf>
    <xf numFmtId="0" fontId="2" fillId="0" borderId="7" xfId="0" applyFont="1" applyBorder="1" applyAlignment="1">
      <alignment horizontal="justify" vertical="center" wrapText="1"/>
    </xf>
    <xf numFmtId="0" fontId="2" fillId="0" borderId="8" xfId="0" applyFont="1" applyBorder="1" applyAlignment="1">
      <alignment horizontal="justify" vertical="center" wrapText="1"/>
    </xf>
    <xf numFmtId="0" fontId="2" fillId="0" borderId="2" xfId="0" applyFont="1" applyBorder="1" applyAlignment="1">
      <alignment horizontal="justify" vertical="center" wrapText="1"/>
    </xf>
    <xf numFmtId="0" fontId="2" fillId="0" borderId="3" xfId="0" applyFont="1" applyBorder="1" applyAlignment="1">
      <alignment horizontal="justify" vertical="center" wrapText="1"/>
    </xf>
    <xf numFmtId="0" fontId="2" fillId="0" borderId="10" xfId="0" applyFont="1" applyBorder="1" applyAlignment="1">
      <alignment horizontal="justify" vertical="center" wrapText="1"/>
    </xf>
    <xf numFmtId="0" fontId="2" fillId="0" borderId="11" xfId="0" applyFont="1" applyBorder="1" applyAlignment="1">
      <alignment horizontal="justify" vertical="center" wrapText="1"/>
    </xf>
    <xf numFmtId="0" fontId="2" fillId="6" borderId="7" xfId="0" applyFont="1" applyFill="1" applyBorder="1" applyAlignment="1" applyProtection="1">
      <alignment horizontal="center" vertical="center" wrapText="1"/>
    </xf>
    <xf numFmtId="0" fontId="2" fillId="6" borderId="8" xfId="0" applyFont="1" applyFill="1" applyBorder="1" applyAlignment="1" applyProtection="1">
      <alignment horizontal="center" vertical="center" wrapText="1"/>
    </xf>
    <xf numFmtId="0" fontId="2" fillId="6" borderId="2" xfId="0" applyFont="1" applyFill="1" applyBorder="1" applyAlignment="1" applyProtection="1">
      <alignment horizontal="center" vertical="center" wrapText="1"/>
    </xf>
    <xf numFmtId="0" fontId="2" fillId="6" borderId="3" xfId="0" applyFont="1" applyFill="1" applyBorder="1" applyAlignment="1" applyProtection="1">
      <alignment horizontal="center" vertical="center" wrapText="1"/>
    </xf>
    <xf numFmtId="0" fontId="2" fillId="6" borderId="10" xfId="0" applyFont="1" applyFill="1" applyBorder="1" applyAlignment="1" applyProtection="1">
      <alignment horizontal="center" vertical="center" wrapText="1"/>
    </xf>
    <xf numFmtId="0" fontId="2" fillId="6" borderId="11" xfId="0" applyFont="1" applyFill="1" applyBorder="1" applyAlignment="1" applyProtection="1">
      <alignment horizontal="center" vertical="center" wrapText="1"/>
    </xf>
    <xf numFmtId="0" fontId="10" fillId="0" borderId="24" xfId="0" applyFont="1" applyBorder="1" applyAlignment="1">
      <alignment horizontal="center" vertical="center" wrapText="1"/>
    </xf>
    <xf numFmtId="0" fontId="10" fillId="0" borderId="17" xfId="0" applyFont="1" applyBorder="1" applyAlignment="1">
      <alignment horizontal="center" vertical="center" wrapText="1"/>
    </xf>
    <xf numFmtId="0" fontId="10" fillId="0" borderId="25" xfId="0" applyFont="1" applyBorder="1" applyAlignment="1">
      <alignment horizontal="center" vertical="center" wrapText="1"/>
    </xf>
    <xf numFmtId="0" fontId="2" fillId="0" borderId="13" xfId="0" applyFont="1" applyBorder="1" applyAlignment="1" applyProtection="1">
      <alignment horizontal="center" vertical="center" wrapText="1"/>
    </xf>
    <xf numFmtId="0" fontId="2" fillId="0" borderId="15" xfId="0" applyFont="1" applyBorder="1" applyAlignment="1" applyProtection="1">
      <alignment horizontal="center" vertical="center" wrapText="1"/>
    </xf>
    <xf numFmtId="0" fontId="3" fillId="5" borderId="13" xfId="0" applyFont="1" applyFill="1" applyBorder="1" applyAlignment="1">
      <alignment horizontal="center" vertical="center" wrapText="1"/>
    </xf>
    <xf numFmtId="0" fontId="3" fillId="5" borderId="14" xfId="0" applyFont="1" applyFill="1" applyBorder="1" applyAlignment="1">
      <alignment horizontal="center" vertical="center" wrapText="1"/>
    </xf>
    <xf numFmtId="0" fontId="3" fillId="5" borderId="15" xfId="0" applyFont="1" applyFill="1" applyBorder="1" applyAlignment="1">
      <alignment horizontal="center" vertical="center" wrapText="1"/>
    </xf>
    <xf numFmtId="0" fontId="2" fillId="6" borderId="13" xfId="0" applyFont="1" applyFill="1" applyBorder="1" applyAlignment="1">
      <alignment horizontal="left" vertical="top" wrapText="1"/>
    </xf>
    <xf numFmtId="0" fontId="2" fillId="6" borderId="14" xfId="0" applyFont="1" applyFill="1" applyBorder="1" applyAlignment="1">
      <alignment horizontal="left" vertical="top" wrapText="1"/>
    </xf>
    <xf numFmtId="164" fontId="10" fillId="7" borderId="13" xfId="0" applyNumberFormat="1" applyFont="1" applyFill="1" applyBorder="1" applyAlignment="1" applyProtection="1">
      <alignment horizontal="center" vertical="center" wrapText="1"/>
      <protection locked="0"/>
    </xf>
    <xf numFmtId="164" fontId="10" fillId="7" borderId="15" xfId="0" applyNumberFormat="1" applyFont="1" applyFill="1" applyBorder="1" applyAlignment="1" applyProtection="1">
      <alignment horizontal="center" vertical="center" wrapText="1"/>
      <protection locked="0"/>
    </xf>
    <xf numFmtId="0" fontId="3" fillId="3" borderId="1" xfId="0" applyFont="1" applyFill="1" applyBorder="1" applyAlignment="1">
      <alignment horizontal="center" wrapText="1"/>
    </xf>
    <xf numFmtId="0" fontId="2" fillId="7" borderId="14" xfId="0" applyFont="1" applyFill="1" applyBorder="1" applyAlignment="1" applyProtection="1">
      <alignment horizontal="center" vertical="center" wrapText="1"/>
      <protection locked="0"/>
    </xf>
    <xf numFmtId="0" fontId="2" fillId="7" borderId="7" xfId="0" applyFont="1" applyFill="1" applyBorder="1" applyAlignment="1" applyProtection="1">
      <alignment horizontal="center" vertical="center"/>
      <protection locked="0"/>
    </xf>
    <xf numFmtId="0" fontId="2" fillId="7" borderId="8" xfId="0" applyFont="1" applyFill="1" applyBorder="1" applyAlignment="1" applyProtection="1">
      <alignment horizontal="center" vertical="center"/>
      <protection locked="0"/>
    </xf>
    <xf numFmtId="0" fontId="2" fillId="7" borderId="2" xfId="0" applyFont="1" applyFill="1" applyBorder="1" applyAlignment="1" applyProtection="1">
      <alignment horizontal="center" vertical="center"/>
      <protection locked="0"/>
    </xf>
    <xf numFmtId="0" fontId="2" fillId="7" borderId="3" xfId="0" applyFont="1" applyFill="1" applyBorder="1" applyAlignment="1" applyProtection="1">
      <alignment horizontal="center" vertical="center"/>
      <protection locked="0"/>
    </xf>
    <xf numFmtId="0" fontId="2" fillId="0" borderId="13" xfId="0" applyFont="1" applyBorder="1" applyAlignment="1" applyProtection="1">
      <alignment horizontal="center" vertical="center" wrapText="1"/>
      <protection locked="0"/>
    </xf>
    <xf numFmtId="0" fontId="2" fillId="0" borderId="15" xfId="0" applyFont="1" applyBorder="1" applyAlignment="1" applyProtection="1">
      <alignment horizontal="center" vertical="center" wrapText="1"/>
      <protection locked="0"/>
    </xf>
    <xf numFmtId="0" fontId="2" fillId="6" borderId="5" xfId="0" applyFont="1" applyFill="1" applyBorder="1" applyAlignment="1" applyProtection="1">
      <alignment horizontal="center" vertical="center" wrapText="1"/>
    </xf>
    <xf numFmtId="0" fontId="2" fillId="6" borderId="4" xfId="0" applyFont="1" applyFill="1" applyBorder="1" applyAlignment="1" applyProtection="1">
      <alignment horizontal="center" vertical="center" wrapText="1"/>
    </xf>
    <xf numFmtId="0" fontId="2" fillId="6" borderId="10" xfId="0" applyFont="1" applyFill="1" applyBorder="1" applyAlignment="1" applyProtection="1">
      <alignment horizontal="center" vertical="center" wrapText="1"/>
      <protection locked="0"/>
    </xf>
    <xf numFmtId="0" fontId="2" fillId="6" borderId="9" xfId="0" applyFont="1" applyFill="1" applyBorder="1" applyAlignment="1" applyProtection="1">
      <alignment horizontal="center" vertical="center" wrapText="1"/>
      <protection locked="0"/>
    </xf>
    <xf numFmtId="0" fontId="2" fillId="6" borderId="11" xfId="0" applyFont="1" applyFill="1" applyBorder="1" applyAlignment="1" applyProtection="1">
      <alignment horizontal="center" vertical="center" wrapText="1"/>
      <protection locked="0"/>
    </xf>
    <xf numFmtId="0" fontId="2" fillId="7" borderId="10" xfId="0" applyFont="1" applyFill="1" applyBorder="1" applyAlignment="1" applyProtection="1">
      <alignment horizontal="center" vertical="center"/>
      <protection locked="0"/>
    </xf>
    <xf numFmtId="0" fontId="2" fillId="7" borderId="11" xfId="0" applyFont="1" applyFill="1" applyBorder="1" applyAlignment="1" applyProtection="1">
      <alignment horizontal="center" vertical="center"/>
      <protection locked="0"/>
    </xf>
    <xf numFmtId="0" fontId="3" fillId="9" borderId="6" xfId="0" applyFont="1" applyFill="1" applyBorder="1" applyAlignment="1" applyProtection="1">
      <alignment horizontal="center" vertical="center" wrapText="1"/>
      <protection locked="0"/>
    </xf>
    <xf numFmtId="0" fontId="2" fillId="0" borderId="5" xfId="0" applyFont="1" applyBorder="1" applyAlignment="1" applyProtection="1">
      <alignment horizontal="center" vertical="center" wrapText="1"/>
    </xf>
    <xf numFmtId="0" fontId="2" fillId="0" borderId="6" xfId="0" applyFont="1" applyBorder="1" applyAlignment="1" applyProtection="1">
      <alignment horizontal="center" vertical="center" wrapText="1"/>
    </xf>
    <xf numFmtId="0" fontId="2" fillId="7" borderId="12" xfId="0" applyFont="1" applyFill="1" applyBorder="1" applyAlignment="1" applyProtection="1">
      <alignment horizontal="center" vertical="center" wrapText="1"/>
      <protection locked="0"/>
    </xf>
    <xf numFmtId="0" fontId="2" fillId="7" borderId="10" xfId="0" applyFont="1" applyFill="1" applyBorder="1" applyAlignment="1" applyProtection="1">
      <alignment horizontal="center" vertical="center" wrapText="1"/>
      <protection locked="0"/>
    </xf>
    <xf numFmtId="0" fontId="2" fillId="7" borderId="9" xfId="0" applyFont="1" applyFill="1" applyBorder="1" applyAlignment="1" applyProtection="1">
      <alignment horizontal="center" vertical="center" wrapText="1"/>
      <protection locked="0"/>
    </xf>
    <xf numFmtId="0" fontId="2" fillId="7" borderId="11" xfId="0" applyFont="1" applyFill="1" applyBorder="1" applyAlignment="1" applyProtection="1">
      <alignment horizontal="center" vertical="center" wrapText="1"/>
      <protection locked="0"/>
    </xf>
    <xf numFmtId="0" fontId="1" fillId="0" borderId="9" xfId="0" applyFont="1" applyBorder="1" applyAlignment="1">
      <alignment horizontal="center" wrapText="1"/>
    </xf>
    <xf numFmtId="0" fontId="2" fillId="7" borderId="13" xfId="0" applyFont="1" applyFill="1" applyBorder="1" applyAlignment="1">
      <alignment horizontal="center" wrapText="1"/>
    </xf>
    <xf numFmtId="0" fontId="2" fillId="7" borderId="14" xfId="0" applyFont="1" applyFill="1" applyBorder="1" applyAlignment="1">
      <alignment horizontal="center" wrapText="1"/>
    </xf>
    <xf numFmtId="0" fontId="2" fillId="7" borderId="15" xfId="0" applyFont="1" applyFill="1" applyBorder="1" applyAlignment="1">
      <alignment horizontal="center" wrapText="1"/>
    </xf>
    <xf numFmtId="0" fontId="2" fillId="0" borderId="13" xfId="0" applyFont="1" applyFill="1" applyBorder="1" applyAlignment="1">
      <alignment horizontal="center" vertical="top" wrapText="1"/>
    </xf>
    <xf numFmtId="0" fontId="2" fillId="0" borderId="14" xfId="0" applyFont="1" applyFill="1" applyBorder="1" applyAlignment="1">
      <alignment horizontal="center" vertical="top" wrapText="1"/>
    </xf>
    <xf numFmtId="0" fontId="2" fillId="0" borderId="15" xfId="0" applyFont="1" applyFill="1" applyBorder="1" applyAlignment="1">
      <alignment horizontal="center" vertical="top" wrapText="1"/>
    </xf>
    <xf numFmtId="0" fontId="2" fillId="0" borderId="13" xfId="0" applyFont="1" applyFill="1" applyBorder="1" applyAlignment="1">
      <alignment horizontal="center" vertical="center" wrapText="1"/>
    </xf>
    <xf numFmtId="0" fontId="2" fillId="0" borderId="14" xfId="0" applyFont="1" applyFill="1" applyBorder="1" applyAlignment="1">
      <alignment horizontal="center" vertical="center" wrapText="1"/>
    </xf>
    <xf numFmtId="0" fontId="3" fillId="9" borderId="14" xfId="0" applyFont="1" applyFill="1" applyBorder="1" applyAlignment="1" applyProtection="1">
      <alignment horizontal="left" vertical="top" wrapText="1" indent="3"/>
    </xf>
    <xf numFmtId="0" fontId="3" fillId="2" borderId="14" xfId="0" applyFont="1" applyFill="1" applyBorder="1" applyAlignment="1" applyProtection="1">
      <alignment horizontal="center" vertical="top" wrapText="1"/>
    </xf>
    <xf numFmtId="164" fontId="2" fillId="7" borderId="14" xfId="0" applyNumberFormat="1" applyFont="1" applyFill="1" applyBorder="1" applyAlignment="1" applyProtection="1">
      <alignment horizontal="center" vertical="center" wrapText="1"/>
    </xf>
    <xf numFmtId="0" fontId="3" fillId="2" borderId="14" xfId="0" applyFont="1" applyFill="1" applyBorder="1" applyAlignment="1" applyProtection="1">
      <alignment horizontal="center" vertical="top" wrapText="1"/>
      <protection locked="0" hidden="1"/>
    </xf>
    <xf numFmtId="0" fontId="17" fillId="9" borderId="5" xfId="0" applyFont="1" applyFill="1" applyBorder="1" applyAlignment="1" applyProtection="1">
      <alignment horizontal="center" vertical="center" wrapText="1"/>
      <protection locked="0"/>
    </xf>
    <xf numFmtId="0" fontId="17" fillId="9" borderId="4" xfId="0" applyFont="1" applyFill="1" applyBorder="1" applyAlignment="1" applyProtection="1">
      <alignment horizontal="center" vertical="center" wrapText="1"/>
      <protection locked="0"/>
    </xf>
    <xf numFmtId="0" fontId="17" fillId="9" borderId="6" xfId="0" applyFont="1" applyFill="1" applyBorder="1" applyAlignment="1" applyProtection="1">
      <alignment horizontal="center" vertical="center" wrapText="1"/>
      <protection locked="0"/>
    </xf>
    <xf numFmtId="0" fontId="2" fillId="6" borderId="6" xfId="0" applyFont="1" applyFill="1" applyBorder="1" applyAlignment="1" applyProtection="1">
      <alignment horizontal="center" vertical="center" wrapText="1"/>
    </xf>
    <xf numFmtId="0" fontId="2" fillId="0" borderId="7" xfId="0" applyFont="1" applyFill="1" applyBorder="1" applyAlignment="1" applyProtection="1">
      <alignment horizontal="center" vertical="center" wrapText="1"/>
    </xf>
    <xf numFmtId="0" fontId="2" fillId="0" borderId="8" xfId="0" applyFont="1" applyFill="1" applyBorder="1" applyAlignment="1" applyProtection="1">
      <alignment horizontal="center" vertical="center" wrapText="1"/>
    </xf>
    <xf numFmtId="0" fontId="2" fillId="6" borderId="13" xfId="0" applyFont="1" applyFill="1" applyBorder="1" applyAlignment="1" applyProtection="1">
      <alignment horizontal="left" vertical="center" wrapText="1" indent="4"/>
      <protection locked="0"/>
    </xf>
    <xf numFmtId="0" fontId="2" fillId="6" borderId="15" xfId="0" applyFont="1" applyFill="1" applyBorder="1" applyAlignment="1" applyProtection="1">
      <alignment horizontal="left" vertical="center" wrapText="1" indent="4"/>
      <protection locked="0"/>
    </xf>
    <xf numFmtId="0" fontId="21" fillId="0" borderId="13" xfId="0" applyNumberFormat="1" applyFont="1" applyFill="1" applyBorder="1" applyAlignment="1" applyProtection="1">
      <alignment horizontal="center" vertical="center" wrapText="1"/>
    </xf>
    <xf numFmtId="0" fontId="21" fillId="0" borderId="14" xfId="0" applyNumberFormat="1" applyFont="1" applyFill="1" applyBorder="1" applyAlignment="1" applyProtection="1">
      <alignment horizontal="center" vertical="center" wrapText="1"/>
    </xf>
    <xf numFmtId="0" fontId="21" fillId="0" borderId="15" xfId="0" applyNumberFormat="1" applyFont="1" applyFill="1" applyBorder="1" applyAlignment="1" applyProtection="1">
      <alignment horizontal="center" vertical="center" wrapText="1"/>
    </xf>
    <xf numFmtId="0" fontId="2" fillId="6" borderId="1" xfId="0" applyFont="1" applyFill="1" applyBorder="1" applyAlignment="1" applyProtection="1">
      <alignment horizontal="left" vertical="center" wrapText="1" indent="4"/>
    </xf>
    <xf numFmtId="0" fontId="7" fillId="0" borderId="0" xfId="0" applyFont="1" applyFill="1" applyBorder="1" applyAlignment="1">
      <alignment horizontal="center" vertical="center" wrapText="1"/>
    </xf>
    <xf numFmtId="0" fontId="2" fillId="6" borderId="10" xfId="0" applyFont="1" applyFill="1" applyBorder="1" applyAlignment="1">
      <alignment horizontal="justify" vertical="top" wrapText="1"/>
    </xf>
    <xf numFmtId="0" fontId="2" fillId="6" borderId="9" xfId="0" applyFont="1" applyFill="1" applyBorder="1" applyAlignment="1">
      <alignment horizontal="justify" vertical="top" wrapText="1"/>
    </xf>
    <xf numFmtId="0" fontId="2" fillId="6" borderId="11" xfId="0" applyFont="1" applyFill="1" applyBorder="1" applyAlignment="1">
      <alignment horizontal="justify" vertical="top" wrapText="1"/>
    </xf>
    <xf numFmtId="0" fontId="2" fillId="0" borderId="38" xfId="0" applyFont="1" applyFill="1" applyBorder="1" applyAlignment="1" applyProtection="1">
      <alignment horizontal="center" vertical="center" wrapText="1"/>
    </xf>
    <xf numFmtId="0" fontId="2" fillId="0" borderId="39" xfId="0" applyFont="1" applyFill="1" applyBorder="1" applyAlignment="1" applyProtection="1">
      <alignment horizontal="center" vertical="center" wrapText="1"/>
    </xf>
    <xf numFmtId="0" fontId="2" fillId="0" borderId="40" xfId="0" applyFont="1" applyFill="1" applyBorder="1" applyAlignment="1" applyProtection="1">
      <alignment horizontal="center" vertical="center" wrapText="1"/>
    </xf>
    <xf numFmtId="0" fontId="3" fillId="3" borderId="30" xfId="0" applyFont="1" applyFill="1" applyBorder="1" applyAlignment="1">
      <alignment horizontal="center" vertical="center" wrapText="1"/>
    </xf>
    <xf numFmtId="0" fontId="3" fillId="3" borderId="31" xfId="0" applyFont="1" applyFill="1" applyBorder="1" applyAlignment="1">
      <alignment horizontal="center" vertical="center" wrapText="1"/>
    </xf>
    <xf numFmtId="0" fontId="3" fillId="3" borderId="32" xfId="0" applyFont="1" applyFill="1" applyBorder="1" applyAlignment="1">
      <alignment horizontal="center" vertical="center" wrapText="1"/>
    </xf>
    <xf numFmtId="0" fontId="18" fillId="0" borderId="38" xfId="0" applyNumberFormat="1" applyFont="1" applyFill="1" applyBorder="1" applyAlignment="1" applyProtection="1">
      <alignment horizontal="left" vertical="top"/>
      <protection locked="0"/>
    </xf>
    <xf numFmtId="0" fontId="18" fillId="0" borderId="40" xfId="0" applyNumberFormat="1" applyFont="1" applyFill="1" applyBorder="1" applyAlignment="1" applyProtection="1">
      <alignment horizontal="left" vertical="top"/>
      <protection locked="0"/>
    </xf>
    <xf numFmtId="0" fontId="18" fillId="0" borderId="39" xfId="0" applyNumberFormat="1" applyFont="1" applyFill="1" applyBorder="1" applyAlignment="1" applyProtection="1">
      <alignment horizontal="left" vertical="top"/>
      <protection locked="0"/>
    </xf>
    <xf numFmtId="0" fontId="2" fillId="0" borderId="38" xfId="0" applyFont="1" applyFill="1" applyBorder="1" applyAlignment="1" applyProtection="1">
      <alignment horizontal="left" vertical="top" wrapText="1" shrinkToFit="1"/>
    </xf>
    <xf numFmtId="0" fontId="2" fillId="0" borderId="40" xfId="0" applyFont="1" applyFill="1" applyBorder="1" applyAlignment="1" applyProtection="1">
      <alignment horizontal="left" vertical="top" wrapText="1" shrinkToFit="1"/>
    </xf>
    <xf numFmtId="0" fontId="2" fillId="0" borderId="39" xfId="0" applyFont="1" applyFill="1" applyBorder="1" applyAlignment="1" applyProtection="1">
      <alignment horizontal="left" vertical="top" wrapText="1" shrinkToFit="1"/>
    </xf>
    <xf numFmtId="0" fontId="2" fillId="6" borderId="5" xfId="0" applyFont="1" applyFill="1" applyBorder="1" applyAlignment="1" applyProtection="1">
      <alignment horizontal="left" vertical="center" wrapText="1" indent="4"/>
    </xf>
    <xf numFmtId="164" fontId="2" fillId="6" borderId="7" xfId="0" applyNumberFormat="1" applyFont="1" applyFill="1" applyBorder="1" applyAlignment="1" applyProtection="1">
      <alignment horizontal="center" vertical="center" wrapText="1"/>
    </xf>
    <xf numFmtId="164" fontId="2" fillId="6" borderId="8" xfId="0" applyNumberFormat="1" applyFont="1" applyFill="1" applyBorder="1" applyAlignment="1" applyProtection="1">
      <alignment horizontal="center" vertical="center" wrapText="1"/>
    </xf>
    <xf numFmtId="0" fontId="21" fillId="0" borderId="7" xfId="0" applyNumberFormat="1" applyFont="1" applyFill="1" applyBorder="1" applyAlignment="1" applyProtection="1">
      <alignment horizontal="center" vertical="center" wrapText="1"/>
    </xf>
    <xf numFmtId="0" fontId="21" fillId="0" borderId="12" xfId="0" applyNumberFormat="1" applyFont="1" applyFill="1" applyBorder="1" applyAlignment="1" applyProtection="1">
      <alignment horizontal="center" vertical="center" wrapText="1"/>
    </xf>
    <xf numFmtId="0" fontId="21" fillId="0" borderId="8" xfId="0" applyNumberFormat="1" applyFont="1" applyFill="1" applyBorder="1" applyAlignment="1" applyProtection="1">
      <alignment horizontal="center" vertical="center" wrapText="1"/>
    </xf>
    <xf numFmtId="0" fontId="7" fillId="0" borderId="38" xfId="0" applyFont="1" applyFill="1" applyBorder="1" applyAlignment="1">
      <alignment horizontal="center" vertical="center" wrapText="1"/>
    </xf>
    <xf numFmtId="0" fontId="7" fillId="0" borderId="39" xfId="0" applyFont="1" applyFill="1" applyBorder="1" applyAlignment="1">
      <alignment horizontal="center" vertical="center" wrapText="1"/>
    </xf>
    <xf numFmtId="0" fontId="19" fillId="0" borderId="13" xfId="0" applyFont="1" applyFill="1" applyBorder="1" applyAlignment="1" applyProtection="1">
      <alignment horizontal="left" vertical="top" wrapText="1" indent="3"/>
    </xf>
    <xf numFmtId="0" fontId="19" fillId="0" borderId="14" xfId="0" applyFont="1" applyFill="1" applyBorder="1" applyAlignment="1" applyProtection="1">
      <alignment horizontal="left" vertical="top" wrapText="1" indent="3"/>
    </xf>
    <xf numFmtId="0" fontId="19" fillId="0" borderId="15" xfId="0" applyFont="1" applyFill="1" applyBorder="1" applyAlignment="1" applyProtection="1">
      <alignment horizontal="left" vertical="top" wrapText="1" indent="3"/>
    </xf>
    <xf numFmtId="0" fontId="2" fillId="0" borderId="1" xfId="0" applyFont="1" applyBorder="1" applyAlignment="1" applyProtection="1">
      <alignment horizontal="left" vertical="top" wrapText="1" indent="3"/>
    </xf>
    <xf numFmtId="0" fontId="2" fillId="6" borderId="1" xfId="0" applyFont="1" applyFill="1" applyBorder="1" applyAlignment="1" applyProtection="1">
      <alignment horizontal="center" vertical="center" wrapText="1"/>
    </xf>
    <xf numFmtId="0" fontId="2" fillId="6" borderId="13" xfId="0" applyFont="1" applyFill="1" applyBorder="1" applyAlignment="1" applyProtection="1">
      <alignment horizontal="center" vertical="center" wrapText="1"/>
      <protection locked="0"/>
    </xf>
    <xf numFmtId="0" fontId="2" fillId="6" borderId="14" xfId="0" applyFont="1" applyFill="1" applyBorder="1" applyAlignment="1" applyProtection="1">
      <alignment horizontal="center" vertical="center" wrapText="1"/>
      <protection locked="0"/>
    </xf>
    <xf numFmtId="0" fontId="2" fillId="6" borderId="15" xfId="0" applyFont="1" applyFill="1" applyBorder="1" applyAlignment="1" applyProtection="1">
      <alignment horizontal="center" vertical="center" wrapText="1"/>
      <protection locked="0"/>
    </xf>
    <xf numFmtId="0" fontId="2" fillId="0" borderId="2" xfId="0" applyFont="1" applyBorder="1" applyAlignment="1">
      <alignment horizontal="justify" vertical="top" wrapText="1"/>
    </xf>
    <xf numFmtId="0" fontId="2" fillId="0" borderId="0" xfId="0" applyFont="1" applyBorder="1" applyAlignment="1">
      <alignment horizontal="justify" vertical="top" wrapText="1"/>
    </xf>
    <xf numFmtId="0" fontId="2" fillId="0" borderId="3" xfId="0" applyFont="1" applyBorder="1" applyAlignment="1">
      <alignment horizontal="justify" vertical="top" wrapText="1"/>
    </xf>
    <xf numFmtId="0" fontId="3" fillId="2" borderId="14" xfId="0" applyFont="1" applyFill="1" applyBorder="1" applyAlignment="1" applyProtection="1">
      <alignment horizontal="center" vertical="center" wrapText="1"/>
    </xf>
    <xf numFmtId="0" fontId="22" fillId="3" borderId="30" xfId="0" applyFont="1" applyFill="1" applyBorder="1" applyAlignment="1">
      <alignment horizontal="center" vertical="center" wrapText="1"/>
    </xf>
    <xf numFmtId="0" fontId="22" fillId="3" borderId="31" xfId="0" applyFont="1" applyFill="1" applyBorder="1" applyAlignment="1">
      <alignment horizontal="center" vertical="center" wrapText="1"/>
    </xf>
    <xf numFmtId="0" fontId="22" fillId="3" borderId="32" xfId="0" applyFont="1" applyFill="1" applyBorder="1" applyAlignment="1">
      <alignment horizontal="center" vertical="center" wrapText="1"/>
    </xf>
    <xf numFmtId="0" fontId="2" fillId="7" borderId="7" xfId="0" applyFont="1" applyFill="1" applyBorder="1" applyAlignment="1">
      <alignment horizontal="center" vertical="center" wrapText="1"/>
    </xf>
    <xf numFmtId="0" fontId="2" fillId="7" borderId="8" xfId="0" applyFont="1" applyFill="1" applyBorder="1" applyAlignment="1">
      <alignment horizontal="center" vertical="center" wrapText="1"/>
    </xf>
    <xf numFmtId="0" fontId="2" fillId="7" borderId="7" xfId="0" applyFont="1" applyFill="1" applyBorder="1" applyAlignment="1" applyProtection="1">
      <alignment horizontal="left" wrapText="1"/>
      <protection hidden="1"/>
    </xf>
    <xf numFmtId="0" fontId="2" fillId="7" borderId="12" xfId="0" applyFont="1" applyFill="1" applyBorder="1" applyAlignment="1" applyProtection="1">
      <alignment horizontal="left" wrapText="1"/>
      <protection hidden="1"/>
    </xf>
    <xf numFmtId="0" fontId="2" fillId="7" borderId="8" xfId="0" applyFont="1" applyFill="1" applyBorder="1" applyAlignment="1" applyProtection="1">
      <alignment horizontal="left" wrapText="1"/>
      <protection hidden="1"/>
    </xf>
    <xf numFmtId="0" fontId="2" fillId="6" borderId="56" xfId="0" applyFont="1" applyFill="1" applyBorder="1" applyAlignment="1" applyProtection="1">
      <alignment horizontal="center" vertical="center" wrapText="1"/>
      <protection locked="0"/>
    </xf>
    <xf numFmtId="0" fontId="2" fillId="6" borderId="35" xfId="0" applyFont="1" applyFill="1" applyBorder="1" applyAlignment="1" applyProtection="1">
      <alignment horizontal="center" vertical="center" wrapText="1"/>
      <protection locked="0"/>
    </xf>
    <xf numFmtId="0" fontId="2" fillId="6" borderId="36" xfId="0" applyFont="1" applyFill="1" applyBorder="1" applyAlignment="1" applyProtection="1">
      <alignment horizontal="center" vertical="center" wrapText="1"/>
      <protection locked="0"/>
    </xf>
    <xf numFmtId="0" fontId="3" fillId="0" borderId="7" xfId="0" applyFont="1" applyFill="1" applyBorder="1" applyAlignment="1" applyProtection="1">
      <alignment horizontal="center" vertical="center" wrapText="1"/>
      <protection locked="0"/>
    </xf>
    <xf numFmtId="0" fontId="3" fillId="0" borderId="12" xfId="0" applyFont="1" applyFill="1" applyBorder="1" applyAlignment="1" applyProtection="1">
      <alignment horizontal="center" vertical="center" wrapText="1"/>
      <protection locked="0"/>
    </xf>
    <xf numFmtId="0" fontId="3" fillId="0" borderId="8" xfId="0" applyFont="1" applyFill="1" applyBorder="1" applyAlignment="1" applyProtection="1">
      <alignment horizontal="center" vertical="center" wrapText="1"/>
      <protection locked="0"/>
    </xf>
    <xf numFmtId="0" fontId="3" fillId="0" borderId="2" xfId="0" applyFont="1" applyFill="1" applyBorder="1" applyAlignment="1" applyProtection="1">
      <alignment horizontal="center" vertical="center" wrapText="1"/>
      <protection locked="0"/>
    </xf>
    <xf numFmtId="0" fontId="3" fillId="0" borderId="0" xfId="0" applyFont="1" applyFill="1" applyBorder="1" applyAlignment="1" applyProtection="1">
      <alignment horizontal="center" vertical="center" wrapText="1"/>
      <protection locked="0"/>
    </xf>
    <xf numFmtId="0" fontId="3" fillId="0" borderId="3" xfId="0" applyFont="1" applyFill="1" applyBorder="1" applyAlignment="1" applyProtection="1">
      <alignment horizontal="center" vertical="center" wrapText="1"/>
      <protection locked="0"/>
    </xf>
    <xf numFmtId="0" fontId="2" fillId="0" borderId="10" xfId="0" applyFont="1" applyFill="1" applyBorder="1" applyAlignment="1" applyProtection="1">
      <alignment horizontal="center" vertical="center" wrapText="1"/>
    </xf>
    <xf numFmtId="0" fontId="2" fillId="0" borderId="11" xfId="0" applyFont="1" applyFill="1" applyBorder="1" applyAlignment="1" applyProtection="1">
      <alignment horizontal="center" vertical="center" wrapText="1"/>
    </xf>
    <xf numFmtId="0" fontId="3" fillId="3" borderId="30" xfId="0" applyFont="1" applyFill="1" applyBorder="1" applyAlignment="1">
      <alignment horizontal="center" vertical="top" wrapText="1"/>
    </xf>
    <xf numFmtId="0" fontId="3" fillId="3" borderId="31" xfId="0" applyFont="1" applyFill="1" applyBorder="1" applyAlignment="1">
      <alignment horizontal="center" vertical="top" wrapText="1"/>
    </xf>
    <xf numFmtId="0" fontId="3" fillId="3" borderId="32" xfId="0" applyFont="1" applyFill="1" applyBorder="1" applyAlignment="1">
      <alignment horizontal="center" vertical="top" wrapText="1"/>
    </xf>
    <xf numFmtId="0" fontId="5" fillId="0" borderId="13" xfId="0" applyFont="1" applyFill="1" applyBorder="1" applyAlignment="1">
      <alignment horizontal="left" vertical="top" wrapText="1" indent="3"/>
    </xf>
    <xf numFmtId="0" fontId="5" fillId="0" borderId="15" xfId="0" applyFont="1" applyFill="1" applyBorder="1" applyAlignment="1">
      <alignment horizontal="left" vertical="top" wrapText="1" indent="3"/>
    </xf>
    <xf numFmtId="0" fontId="2" fillId="0" borderId="15" xfId="0" applyFont="1" applyFill="1" applyBorder="1" applyAlignment="1">
      <alignment horizontal="center" vertical="center" wrapText="1"/>
    </xf>
    <xf numFmtId="0" fontId="2" fillId="6" borderId="13" xfId="0" applyFont="1" applyFill="1" applyBorder="1" applyAlignment="1">
      <alignment horizontal="center" vertical="center" wrapText="1"/>
    </xf>
    <xf numFmtId="0" fontId="2" fillId="6" borderId="14" xfId="0" applyFont="1" applyFill="1" applyBorder="1" applyAlignment="1">
      <alignment horizontal="center" vertical="center" wrapText="1"/>
    </xf>
    <xf numFmtId="0" fontId="2" fillId="6" borderId="15" xfId="0" applyFont="1" applyFill="1" applyBorder="1" applyAlignment="1">
      <alignment horizontal="center" vertical="center" wrapText="1"/>
    </xf>
    <xf numFmtId="0" fontId="2" fillId="0" borderId="13" xfId="0" applyFont="1" applyFill="1" applyBorder="1" applyAlignment="1">
      <alignment horizontal="left" vertical="top" wrapText="1" indent="3"/>
    </xf>
    <xf numFmtId="0" fontId="2" fillId="0" borderId="15" xfId="0" applyFont="1" applyFill="1" applyBorder="1" applyAlignment="1">
      <alignment horizontal="left" vertical="top" wrapText="1" indent="3"/>
    </xf>
    <xf numFmtId="0" fontId="2" fillId="0" borderId="0" xfId="0" applyFont="1" applyAlignment="1">
      <alignment horizontal="left" vertical="top" wrapText="1"/>
    </xf>
    <xf numFmtId="0" fontId="3" fillId="0" borderId="7" xfId="0" applyFont="1" applyFill="1" applyBorder="1" applyAlignment="1">
      <alignment horizontal="center" vertical="center" wrapText="1"/>
    </xf>
    <xf numFmtId="0" fontId="3" fillId="0" borderId="8" xfId="0" applyFont="1" applyFill="1" applyBorder="1" applyAlignment="1">
      <alignment horizontal="center" vertical="center" wrapText="1"/>
    </xf>
    <xf numFmtId="0" fontId="3" fillId="0" borderId="2" xfId="0" applyFont="1" applyFill="1" applyBorder="1" applyAlignment="1">
      <alignment horizontal="center" vertical="center" wrapText="1"/>
    </xf>
    <xf numFmtId="0" fontId="3" fillId="0" borderId="3" xfId="0" applyFont="1" applyFill="1" applyBorder="1" applyAlignment="1">
      <alignment horizontal="center" vertical="center" wrapText="1"/>
    </xf>
    <xf numFmtId="166" fontId="2" fillId="0" borderId="1" xfId="0" applyNumberFormat="1" applyFont="1" applyFill="1" applyBorder="1" applyAlignment="1" applyProtection="1">
      <alignment horizontal="center" vertical="center" wrapText="1"/>
    </xf>
    <xf numFmtId="166" fontId="2" fillId="0" borderId="5" xfId="0" applyNumberFormat="1" applyFont="1" applyFill="1" applyBorder="1" applyAlignment="1" applyProtection="1">
      <alignment horizontal="center" vertical="center" wrapText="1"/>
    </xf>
    <xf numFmtId="0" fontId="2" fillId="7" borderId="13" xfId="0" applyFont="1" applyFill="1" applyBorder="1" applyAlignment="1" applyProtection="1">
      <alignment horizontal="left" vertical="top" wrapText="1"/>
      <protection locked="0" hidden="1"/>
    </xf>
    <xf numFmtId="0" fontId="2" fillId="7" borderId="14" xfId="0" applyFont="1" applyFill="1" applyBorder="1" applyAlignment="1" applyProtection="1">
      <alignment horizontal="left" vertical="top" wrapText="1"/>
      <protection locked="0" hidden="1"/>
    </xf>
    <xf numFmtId="0" fontId="2" fillId="7" borderId="15" xfId="0" applyFont="1" applyFill="1" applyBorder="1" applyAlignment="1" applyProtection="1">
      <alignment horizontal="left" vertical="top" wrapText="1"/>
      <protection locked="0" hidden="1"/>
    </xf>
    <xf numFmtId="0" fontId="2" fillId="0" borderId="7" xfId="0" applyFont="1" applyFill="1" applyBorder="1" applyAlignment="1" applyProtection="1">
      <alignment horizontal="center" vertical="center" shrinkToFit="1"/>
    </xf>
    <xf numFmtId="0" fontId="2" fillId="0" borderId="8" xfId="0" applyFont="1" applyFill="1" applyBorder="1" applyAlignment="1" applyProtection="1">
      <alignment horizontal="center" vertical="center" shrinkToFit="1"/>
    </xf>
    <xf numFmtId="0" fontId="2" fillId="0" borderId="2" xfId="0" applyFont="1" applyFill="1" applyBorder="1" applyAlignment="1" applyProtection="1">
      <alignment horizontal="center" vertical="center" shrinkToFit="1"/>
    </xf>
    <xf numFmtId="0" fontId="2" fillId="0" borderId="3" xfId="0" applyFont="1" applyFill="1" applyBorder="1" applyAlignment="1" applyProtection="1">
      <alignment horizontal="center" vertical="center" shrinkToFit="1"/>
    </xf>
    <xf numFmtId="0" fontId="2" fillId="0" borderId="10" xfId="0" applyFont="1" applyFill="1" applyBorder="1" applyAlignment="1" applyProtection="1">
      <alignment horizontal="center" vertical="center" shrinkToFit="1"/>
    </xf>
    <xf numFmtId="0" fontId="2" fillId="0" borderId="11" xfId="0" applyFont="1" applyFill="1" applyBorder="1" applyAlignment="1" applyProtection="1">
      <alignment horizontal="center" vertical="center" shrinkToFit="1"/>
    </xf>
    <xf numFmtId="0" fontId="2" fillId="6" borderId="61" xfId="0" applyFont="1" applyFill="1" applyBorder="1" applyAlignment="1" applyProtection="1">
      <alignment horizontal="center" vertical="center" wrapText="1"/>
    </xf>
    <xf numFmtId="0" fontId="2" fillId="0" borderId="7" xfId="0" applyFont="1" applyFill="1" applyBorder="1" applyAlignment="1" applyProtection="1">
      <alignment horizontal="center" vertical="center" wrapText="1" shrinkToFit="1"/>
    </xf>
    <xf numFmtId="0" fontId="2" fillId="0" borderId="8" xfId="0" applyFont="1" applyFill="1" applyBorder="1" applyAlignment="1" applyProtection="1">
      <alignment horizontal="center" vertical="center" wrapText="1" shrinkToFit="1"/>
    </xf>
    <xf numFmtId="0" fontId="2" fillId="0" borderId="2" xfId="0" applyFont="1" applyFill="1" applyBorder="1" applyAlignment="1" applyProtection="1">
      <alignment horizontal="center" vertical="center" wrapText="1" shrinkToFit="1"/>
    </xf>
    <xf numFmtId="0" fontId="2" fillId="0" borderId="3" xfId="0" applyFont="1" applyFill="1" applyBorder="1" applyAlignment="1" applyProtection="1">
      <alignment horizontal="center" vertical="center" wrapText="1" shrinkToFit="1"/>
    </xf>
    <xf numFmtId="0" fontId="2" fillId="0" borderId="56" xfId="0" applyFont="1" applyFill="1" applyBorder="1" applyAlignment="1" applyProtection="1">
      <alignment horizontal="center" vertical="center" wrapText="1" shrinkToFit="1"/>
    </xf>
    <xf numFmtId="0" fontId="2" fillId="0" borderId="36" xfId="0" applyFont="1" applyFill="1" applyBorder="1" applyAlignment="1" applyProtection="1">
      <alignment horizontal="center" vertical="center" wrapText="1" shrinkToFit="1"/>
    </xf>
    <xf numFmtId="0" fontId="6" fillId="3" borderId="30" xfId="0" applyFont="1" applyFill="1" applyBorder="1" applyAlignment="1">
      <alignment horizontal="center" wrapText="1"/>
    </xf>
    <xf numFmtId="0" fontId="6" fillId="3" borderId="31" xfId="0" applyFont="1" applyFill="1" applyBorder="1" applyAlignment="1">
      <alignment horizontal="center" wrapText="1"/>
    </xf>
    <xf numFmtId="0" fontId="6" fillId="3" borderId="32" xfId="0" applyFont="1" applyFill="1" applyBorder="1" applyAlignment="1">
      <alignment horizontal="center" wrapText="1"/>
    </xf>
    <xf numFmtId="0" fontId="2" fillId="6" borderId="9" xfId="0" applyFont="1" applyFill="1" applyBorder="1" applyAlignment="1">
      <alignment horizontal="left" vertical="top" wrapText="1"/>
    </xf>
    <xf numFmtId="0" fontId="2" fillId="6" borderId="0" xfId="0" applyFont="1" applyFill="1" applyBorder="1" applyAlignment="1" applyProtection="1">
      <alignment horizontal="center" vertical="center" wrapText="1"/>
    </xf>
    <xf numFmtId="0" fontId="2" fillId="0" borderId="12" xfId="0" applyFont="1" applyFill="1" applyBorder="1" applyAlignment="1" applyProtection="1">
      <alignment horizontal="center" vertical="center" wrapText="1"/>
    </xf>
    <xf numFmtId="0" fontId="2" fillId="0" borderId="5" xfId="0" applyFont="1" applyBorder="1" applyAlignment="1">
      <alignment horizontal="center" vertical="center" wrapText="1"/>
    </xf>
    <xf numFmtId="0" fontId="2" fillId="0" borderId="6" xfId="0" applyFont="1" applyBorder="1" applyAlignment="1">
      <alignment horizontal="center" vertical="center" wrapText="1"/>
    </xf>
    <xf numFmtId="0" fontId="2" fillId="0" borderId="9" xfId="0" applyFont="1" applyFill="1" applyBorder="1" applyAlignment="1" applyProtection="1">
      <alignment horizontal="center" vertical="center" wrapText="1"/>
    </xf>
    <xf numFmtId="0" fontId="12" fillId="3" borderId="30" xfId="0" applyFont="1" applyFill="1" applyBorder="1" applyAlignment="1">
      <alignment horizontal="center" vertical="center" wrapText="1"/>
    </xf>
    <xf numFmtId="0" fontId="2" fillId="0" borderId="10" xfId="0" applyFont="1" applyFill="1" applyBorder="1" applyAlignment="1">
      <alignment horizontal="center" wrapText="1"/>
    </xf>
    <xf numFmtId="0" fontId="2" fillId="0" borderId="9" xfId="0" applyFont="1" applyFill="1" applyBorder="1" applyAlignment="1">
      <alignment horizontal="center" wrapText="1"/>
    </xf>
    <xf numFmtId="0" fontId="2" fillId="0" borderId="11" xfId="0" applyFont="1" applyFill="1" applyBorder="1" applyAlignment="1">
      <alignment horizontal="center" wrapText="1"/>
    </xf>
    <xf numFmtId="0" fontId="3" fillId="0" borderId="5" xfId="0" applyFont="1" applyFill="1" applyBorder="1" applyAlignment="1" applyProtection="1">
      <alignment horizontal="center" vertical="center" wrapText="1"/>
      <protection locked="0"/>
    </xf>
    <xf numFmtId="0" fontId="3" fillId="0" borderId="4" xfId="0" applyFont="1" applyFill="1" applyBorder="1" applyAlignment="1" applyProtection="1">
      <alignment horizontal="center" vertical="center" wrapText="1"/>
      <protection locked="0"/>
    </xf>
    <xf numFmtId="0" fontId="3" fillId="0" borderId="61" xfId="0" applyFont="1" applyFill="1" applyBorder="1" applyAlignment="1" applyProtection="1">
      <alignment horizontal="center" vertical="center" wrapText="1"/>
      <protection locked="0"/>
    </xf>
    <xf numFmtId="0" fontId="2" fillId="7" borderId="7" xfId="0" applyFont="1" applyFill="1" applyBorder="1" applyAlignment="1">
      <alignment horizontal="center" wrapText="1"/>
    </xf>
    <xf numFmtId="0" fontId="2" fillId="7" borderId="12" xfId="0" applyFont="1" applyFill="1" applyBorder="1" applyAlignment="1">
      <alignment horizontal="center" wrapText="1"/>
    </xf>
    <xf numFmtId="0" fontId="2" fillId="7" borderId="8" xfId="0" applyFont="1" applyFill="1" applyBorder="1" applyAlignment="1">
      <alignment horizontal="center" wrapText="1"/>
    </xf>
    <xf numFmtId="0" fontId="23" fillId="6" borderId="10" xfId="1" applyFill="1" applyBorder="1" applyAlignment="1" applyProtection="1">
      <alignment horizontal="center" vertical="top" wrapText="1"/>
      <protection locked="0"/>
    </xf>
    <xf numFmtId="0" fontId="2" fillId="6" borderId="9" xfId="0" applyFont="1" applyFill="1" applyBorder="1" applyAlignment="1" applyProtection="1">
      <alignment horizontal="center" vertical="top" wrapText="1"/>
      <protection locked="0"/>
    </xf>
    <xf numFmtId="0" fontId="2" fillId="6" borderId="11" xfId="0" applyFont="1" applyFill="1" applyBorder="1" applyAlignment="1" applyProtection="1">
      <alignment horizontal="center" vertical="top" wrapText="1"/>
      <protection locked="0"/>
    </xf>
    <xf numFmtId="0" fontId="2" fillId="0" borderId="7" xfId="0" applyFont="1" applyFill="1" applyBorder="1" applyAlignment="1">
      <alignment horizontal="center" vertical="center" wrapText="1"/>
    </xf>
    <xf numFmtId="0" fontId="2" fillId="0" borderId="8" xfId="0" applyFont="1" applyFill="1" applyBorder="1" applyAlignment="1">
      <alignment horizontal="center" vertical="center" wrapText="1"/>
    </xf>
    <xf numFmtId="0" fontId="2" fillId="6" borderId="7" xfId="0" applyFont="1" applyFill="1" applyBorder="1" applyAlignment="1" applyProtection="1">
      <alignment horizontal="center" vertical="top" wrapText="1"/>
      <protection locked="0"/>
    </xf>
    <xf numFmtId="0" fontId="2" fillId="6" borderId="12" xfId="0" applyFont="1" applyFill="1" applyBorder="1" applyAlignment="1" applyProtection="1">
      <alignment horizontal="center" vertical="top" wrapText="1"/>
      <protection locked="0"/>
    </xf>
    <xf numFmtId="0" fontId="2" fillId="6" borderId="8" xfId="0" applyFont="1" applyFill="1" applyBorder="1" applyAlignment="1" applyProtection="1">
      <alignment horizontal="center" vertical="top" wrapText="1"/>
      <protection locked="0"/>
    </xf>
    <xf numFmtId="0" fontId="2" fillId="6" borderId="2" xfId="0" applyFont="1" applyFill="1" applyBorder="1" applyAlignment="1" applyProtection="1">
      <alignment horizontal="center" vertical="top" wrapText="1"/>
      <protection locked="0"/>
    </xf>
    <xf numFmtId="0" fontId="2" fillId="6" borderId="0" xfId="0" applyFont="1" applyFill="1" applyBorder="1" applyAlignment="1" applyProtection="1">
      <alignment horizontal="center" vertical="top" wrapText="1"/>
      <protection locked="0"/>
    </xf>
    <xf numFmtId="0" fontId="2" fillId="6" borderId="3" xfId="0" applyFont="1" applyFill="1" applyBorder="1" applyAlignment="1" applyProtection="1">
      <alignment horizontal="center" vertical="top" wrapText="1"/>
      <protection locked="0"/>
    </xf>
    <xf numFmtId="0" fontId="2" fillId="6" borderId="10" xfId="0" applyFont="1" applyFill="1" applyBorder="1" applyAlignment="1" applyProtection="1">
      <alignment horizontal="center" vertical="top" wrapText="1"/>
      <protection locked="0"/>
    </xf>
    <xf numFmtId="0" fontId="2" fillId="0" borderId="5" xfId="0" applyFont="1" applyFill="1" applyBorder="1" applyAlignment="1" applyProtection="1">
      <alignment horizontal="center" vertical="center" wrapText="1"/>
    </xf>
    <xf numFmtId="0" fontId="2" fillId="0" borderId="1" xfId="0" applyFont="1" applyFill="1" applyBorder="1" applyAlignment="1" applyProtection="1">
      <alignment horizontal="left" vertical="top" wrapText="1" indent="3"/>
    </xf>
    <xf numFmtId="0" fontId="2" fillId="0" borderId="37" xfId="0" applyFont="1" applyFill="1" applyBorder="1" applyAlignment="1" applyProtection="1">
      <alignment horizontal="left" vertical="top" wrapText="1" indent="3"/>
    </xf>
    <xf numFmtId="0" fontId="2" fillId="0" borderId="37" xfId="0" applyFont="1" applyFill="1" applyBorder="1" applyAlignment="1" applyProtection="1">
      <alignment horizontal="center" vertical="center" wrapText="1"/>
    </xf>
    <xf numFmtId="0" fontId="2" fillId="0" borderId="0" xfId="0" applyFont="1" applyFill="1" applyBorder="1" applyAlignment="1" applyProtection="1">
      <alignment horizontal="center" vertical="top" wrapText="1"/>
    </xf>
    <xf numFmtId="0" fontId="2" fillId="6" borderId="13" xfId="0" applyFont="1" applyFill="1" applyBorder="1" applyAlignment="1" applyProtection="1">
      <alignment horizontal="left" vertical="top" wrapText="1" indent="3"/>
      <protection locked="0"/>
    </xf>
    <xf numFmtId="0" fontId="2" fillId="6" borderId="14" xfId="0" applyFont="1" applyFill="1" applyBorder="1" applyAlignment="1" applyProtection="1">
      <alignment horizontal="left" vertical="top" wrapText="1" indent="3"/>
      <protection locked="0"/>
    </xf>
    <xf numFmtId="0" fontId="2" fillId="6" borderId="15" xfId="0" applyFont="1" applyFill="1" applyBorder="1" applyAlignment="1" applyProtection="1">
      <alignment horizontal="left" vertical="top" wrapText="1" indent="3"/>
      <protection locked="0"/>
    </xf>
    <xf numFmtId="0" fontId="5" fillId="6" borderId="13" xfId="0" applyFont="1" applyFill="1" applyBorder="1" applyAlignment="1" applyProtection="1">
      <alignment horizontal="left" vertical="top" wrapText="1" indent="3"/>
      <protection locked="0"/>
    </xf>
    <xf numFmtId="0" fontId="2" fillId="6" borderId="7" xfId="0" applyFont="1" applyFill="1" applyBorder="1" applyAlignment="1" applyProtection="1">
      <alignment horizontal="left" vertical="top" wrapText="1"/>
    </xf>
    <xf numFmtId="0" fontId="2" fillId="6" borderId="12" xfId="0" applyFont="1" applyFill="1" applyBorder="1" applyAlignment="1" applyProtection="1">
      <alignment horizontal="left" vertical="top" wrapText="1"/>
    </xf>
    <xf numFmtId="0" fontId="2" fillId="6" borderId="10" xfId="0" applyFont="1" applyFill="1" applyBorder="1" applyAlignment="1" applyProtection="1">
      <alignment horizontal="left" vertical="top" wrapText="1"/>
    </xf>
    <xf numFmtId="0" fontId="2" fillId="6" borderId="9" xfId="0" applyFont="1" applyFill="1" applyBorder="1" applyAlignment="1" applyProtection="1">
      <alignment horizontal="left" vertical="top" wrapText="1"/>
    </xf>
    <xf numFmtId="0" fontId="2" fillId="6" borderId="7" xfId="0" applyFont="1" applyFill="1" applyBorder="1" applyAlignment="1" applyProtection="1">
      <alignment horizontal="left" vertical="top" wrapText="1" indent="1"/>
      <protection locked="0"/>
    </xf>
    <xf numFmtId="0" fontId="2" fillId="6" borderId="8" xfId="0" applyFont="1" applyFill="1" applyBorder="1" applyAlignment="1" applyProtection="1">
      <alignment horizontal="left" vertical="top" wrapText="1" indent="1"/>
      <protection locked="0"/>
    </xf>
    <xf numFmtId="0" fontId="2" fillId="6" borderId="7" xfId="0" applyFont="1" applyFill="1" applyBorder="1" applyAlignment="1" applyProtection="1">
      <alignment horizontal="left" vertical="top" wrapText="1" indent="3"/>
    </xf>
    <xf numFmtId="0" fontId="2" fillId="6" borderId="12" xfId="0" applyFont="1" applyFill="1" applyBorder="1" applyAlignment="1" applyProtection="1">
      <alignment horizontal="left" vertical="top" wrapText="1" indent="3"/>
    </xf>
    <xf numFmtId="0" fontId="2" fillId="6" borderId="10" xfId="0" applyFont="1" applyFill="1" applyBorder="1" applyAlignment="1" applyProtection="1">
      <alignment horizontal="left" vertical="top" wrapText="1" indent="3"/>
    </xf>
    <xf numFmtId="0" fontId="2" fillId="6" borderId="9" xfId="0" applyFont="1" applyFill="1" applyBorder="1" applyAlignment="1" applyProtection="1">
      <alignment horizontal="left" vertical="top" wrapText="1" indent="3"/>
    </xf>
    <xf numFmtId="0" fontId="2" fillId="6" borderId="7" xfId="0" applyFont="1" applyFill="1" applyBorder="1" applyAlignment="1" applyProtection="1">
      <alignment horizontal="left" vertical="top" wrapText="1" indent="3"/>
      <protection locked="0"/>
    </xf>
    <xf numFmtId="0" fontId="2" fillId="6" borderId="8" xfId="0" applyFont="1" applyFill="1" applyBorder="1" applyAlignment="1" applyProtection="1">
      <alignment horizontal="left" vertical="top" wrapText="1" indent="3"/>
      <protection locked="0"/>
    </xf>
    <xf numFmtId="0" fontId="2" fillId="6" borderId="10" xfId="0" applyFont="1" applyFill="1" applyBorder="1" applyAlignment="1" applyProtection="1">
      <alignment horizontal="left" vertical="top" wrapText="1" indent="3"/>
      <protection locked="0"/>
    </xf>
    <xf numFmtId="0" fontId="2" fillId="6" borderId="11" xfId="0" applyFont="1" applyFill="1" applyBorder="1" applyAlignment="1" applyProtection="1">
      <alignment horizontal="left" vertical="top" wrapText="1" indent="3"/>
      <protection locked="0"/>
    </xf>
    <xf numFmtId="0" fontId="3" fillId="0" borderId="12" xfId="0" applyFont="1" applyFill="1" applyBorder="1" applyAlignment="1">
      <alignment horizontal="center" vertical="center" wrapText="1"/>
    </xf>
    <xf numFmtId="0" fontId="3" fillId="0" borderId="0" xfId="0" applyFont="1" applyFill="1" applyBorder="1" applyAlignment="1">
      <alignment horizontal="center" vertical="center" wrapText="1"/>
    </xf>
    <xf numFmtId="0" fontId="3" fillId="0" borderId="10" xfId="0" applyFont="1" applyFill="1" applyBorder="1" applyAlignment="1">
      <alignment horizontal="center" vertical="center" wrapText="1"/>
    </xf>
    <xf numFmtId="0" fontId="3" fillId="0" borderId="9" xfId="0" applyFont="1" applyFill="1" applyBorder="1" applyAlignment="1">
      <alignment horizontal="center" vertical="center" wrapText="1"/>
    </xf>
    <xf numFmtId="0" fontId="3" fillId="0" borderId="11" xfId="0" applyFont="1" applyFill="1" applyBorder="1" applyAlignment="1">
      <alignment horizontal="center" vertical="center" wrapText="1"/>
    </xf>
    <xf numFmtId="0" fontId="3" fillId="0" borderId="1" xfId="0" applyFont="1" applyFill="1" applyBorder="1" applyAlignment="1">
      <alignment horizontal="center" vertical="center" wrapText="1"/>
    </xf>
    <xf numFmtId="166" fontId="2" fillId="0" borderId="7" xfId="0" applyNumberFormat="1" applyFont="1" applyFill="1" applyBorder="1" applyAlignment="1" applyProtection="1">
      <alignment horizontal="center" vertical="center" wrapText="1"/>
    </xf>
    <xf numFmtId="166" fontId="2" fillId="0" borderId="8" xfId="0" applyNumberFormat="1" applyFont="1" applyFill="1" applyBorder="1" applyAlignment="1" applyProtection="1">
      <alignment horizontal="center" vertical="center" wrapText="1"/>
    </xf>
    <xf numFmtId="166" fontId="2" fillId="0" borderId="2" xfId="0" applyNumberFormat="1" applyFont="1" applyFill="1" applyBorder="1" applyAlignment="1" applyProtection="1">
      <alignment horizontal="center" vertical="center" wrapText="1"/>
    </xf>
    <xf numFmtId="166" fontId="2" fillId="0" borderId="3" xfId="0" applyNumberFormat="1" applyFont="1" applyFill="1" applyBorder="1" applyAlignment="1" applyProtection="1">
      <alignment horizontal="center" vertical="center" wrapText="1"/>
    </xf>
    <xf numFmtId="0" fontId="2" fillId="6" borderId="13" xfId="0" applyFont="1" applyFill="1" applyBorder="1" applyAlignment="1">
      <alignment horizontal="justify" vertical="top" wrapText="1"/>
    </xf>
    <xf numFmtId="0" fontId="2" fillId="6" borderId="14" xfId="0" applyFont="1" applyFill="1" applyBorder="1" applyAlignment="1">
      <alignment horizontal="justify" vertical="top" wrapText="1"/>
    </xf>
    <xf numFmtId="0" fontId="2" fillId="6" borderId="15" xfId="0" applyFont="1" applyFill="1" applyBorder="1" applyAlignment="1">
      <alignment horizontal="justify" vertical="top" wrapText="1"/>
    </xf>
    <xf numFmtId="166" fontId="2" fillId="0" borderId="13" xfId="0" applyNumberFormat="1" applyFont="1" applyFill="1" applyBorder="1" applyAlignment="1" applyProtection="1">
      <alignment horizontal="center" vertical="center" wrapText="1"/>
    </xf>
    <xf numFmtId="166" fontId="2" fillId="0" borderId="15" xfId="0" applyNumberFormat="1" applyFont="1" applyFill="1" applyBorder="1" applyAlignment="1" applyProtection="1">
      <alignment horizontal="center" vertical="center" wrapText="1"/>
    </xf>
    <xf numFmtId="0" fontId="2" fillId="0" borderId="13" xfId="0" applyFont="1" applyBorder="1" applyAlignment="1">
      <alignment horizontal="justify" vertical="top" wrapText="1"/>
    </xf>
    <xf numFmtId="0" fontId="2" fillId="0" borderId="14" xfId="0" applyFont="1" applyBorder="1" applyAlignment="1">
      <alignment horizontal="justify" vertical="top" wrapText="1"/>
    </xf>
    <xf numFmtId="0" fontId="2" fillId="0" borderId="15" xfId="0" applyFont="1" applyBorder="1" applyAlignment="1">
      <alignment horizontal="justify" vertical="top" wrapText="1"/>
    </xf>
    <xf numFmtId="0" fontId="2" fillId="0" borderId="13" xfId="0" applyFont="1" applyBorder="1" applyAlignment="1">
      <alignment horizontal="center" vertical="center" wrapText="1"/>
    </xf>
    <xf numFmtId="0" fontId="2" fillId="0" borderId="15" xfId="0" applyFont="1" applyBorder="1" applyAlignment="1">
      <alignment horizontal="center" vertical="center" wrapText="1"/>
    </xf>
    <xf numFmtId="0" fontId="2" fillId="6" borderId="15" xfId="0" applyFont="1" applyFill="1" applyBorder="1" applyAlignment="1">
      <alignment horizontal="left" vertical="top" wrapText="1"/>
    </xf>
    <xf numFmtId="0" fontId="2" fillId="6" borderId="12" xfId="0" applyFont="1" applyFill="1" applyBorder="1" applyAlignment="1">
      <alignment horizontal="left" vertical="top" wrapText="1"/>
    </xf>
    <xf numFmtId="0" fontId="20" fillId="2" borderId="13" xfId="0" applyFont="1" applyFill="1" applyBorder="1" applyAlignment="1">
      <alignment horizontal="center" vertical="center" wrapText="1"/>
    </xf>
    <xf numFmtId="0" fontId="20" fillId="2" borderId="15" xfId="0" applyFont="1" applyFill="1" applyBorder="1" applyAlignment="1">
      <alignment horizontal="center" vertical="center" wrapText="1"/>
    </xf>
    <xf numFmtId="0" fontId="3" fillId="5" borderId="58" xfId="0" applyFont="1" applyFill="1" applyBorder="1" applyAlignment="1">
      <alignment horizontal="center" vertical="center" wrapText="1"/>
    </xf>
    <xf numFmtId="0" fontId="3" fillId="5" borderId="59" xfId="0" applyFont="1" applyFill="1" applyBorder="1" applyAlignment="1">
      <alignment horizontal="center" vertical="center" wrapText="1"/>
    </xf>
    <xf numFmtId="0" fontId="3" fillId="5" borderId="60" xfId="0" applyFont="1" applyFill="1" applyBorder="1" applyAlignment="1">
      <alignment horizontal="center" vertical="center" wrapText="1"/>
    </xf>
    <xf numFmtId="0" fontId="2" fillId="0" borderId="10" xfId="0" applyFont="1" applyBorder="1" applyAlignment="1">
      <alignment horizontal="justify" vertical="distributed" wrapText="1"/>
    </xf>
    <xf numFmtId="0" fontId="2" fillId="0" borderId="9" xfId="0" applyFont="1" applyBorder="1" applyAlignment="1">
      <alignment horizontal="justify" vertical="distributed" wrapText="1"/>
    </xf>
    <xf numFmtId="0" fontId="2" fillId="0" borderId="11" xfId="0" applyFont="1" applyBorder="1" applyAlignment="1">
      <alignment horizontal="justify" vertical="distributed" wrapText="1"/>
    </xf>
    <xf numFmtId="0" fontId="9" fillId="0" borderId="1" xfId="0" applyFont="1" applyFill="1" applyBorder="1" applyAlignment="1">
      <alignment horizontal="center" vertical="center" wrapText="1"/>
    </xf>
    <xf numFmtId="0" fontId="10" fillId="0" borderId="1" xfId="0" applyFont="1" applyFill="1" applyBorder="1" applyAlignment="1">
      <alignment horizontal="center" vertical="center" wrapText="1"/>
    </xf>
    <xf numFmtId="0" fontId="10" fillId="0" borderId="37" xfId="0" applyFont="1" applyFill="1" applyBorder="1" applyAlignment="1">
      <alignment horizontal="center" vertical="center" wrapText="1"/>
    </xf>
    <xf numFmtId="0" fontId="7" fillId="0" borderId="35" xfId="0" applyFont="1" applyFill="1" applyBorder="1" applyAlignment="1">
      <alignment horizontal="center" vertical="top" wrapText="1"/>
    </xf>
    <xf numFmtId="0" fontId="7" fillId="0" borderId="36" xfId="0" applyFont="1" applyFill="1" applyBorder="1" applyAlignment="1">
      <alignment horizontal="center" vertical="top" wrapText="1"/>
    </xf>
    <xf numFmtId="167" fontId="10" fillId="0" borderId="13" xfId="0" applyNumberFormat="1" applyFont="1" applyFill="1" applyBorder="1" applyAlignment="1" applyProtection="1">
      <alignment horizontal="left" vertical="center" wrapText="1"/>
    </xf>
    <xf numFmtId="167" fontId="10" fillId="0" borderId="14" xfId="0" applyNumberFormat="1" applyFont="1" applyFill="1" applyBorder="1" applyAlignment="1" applyProtection="1">
      <alignment horizontal="left" vertical="center" wrapText="1"/>
    </xf>
    <xf numFmtId="167" fontId="10" fillId="0" borderId="15" xfId="0" applyNumberFormat="1" applyFont="1" applyFill="1" applyBorder="1" applyAlignment="1" applyProtection="1">
      <alignment horizontal="left" vertical="center" wrapText="1"/>
    </xf>
    <xf numFmtId="168" fontId="10" fillId="0" borderId="13" xfId="0" applyNumberFormat="1" applyFont="1" applyFill="1" applyBorder="1" applyAlignment="1" applyProtection="1">
      <alignment horizontal="left" vertical="center" wrapText="1"/>
    </xf>
    <xf numFmtId="168" fontId="10" fillId="0" borderId="14" xfId="0" applyNumberFormat="1" applyFont="1" applyFill="1" applyBorder="1" applyAlignment="1" applyProtection="1">
      <alignment horizontal="left" vertical="center" wrapText="1"/>
    </xf>
    <xf numFmtId="168" fontId="10" fillId="0" borderId="15" xfId="0" applyNumberFormat="1" applyFont="1" applyFill="1" applyBorder="1" applyAlignment="1" applyProtection="1">
      <alignment horizontal="left" vertical="center" wrapText="1"/>
    </xf>
    <xf numFmtId="0" fontId="10" fillId="0" borderId="0" xfId="0" applyFont="1" applyAlignment="1">
      <alignment horizontal="justify" vertical="distributed" wrapText="1" readingOrder="1"/>
    </xf>
    <xf numFmtId="0" fontId="10" fillId="0" borderId="24" xfId="0" applyFont="1" applyBorder="1" applyAlignment="1">
      <alignment horizontal="justify" vertical="center" wrapText="1"/>
    </xf>
    <xf numFmtId="0" fontId="10" fillId="0" borderId="17" xfId="0" applyFont="1" applyBorder="1" applyAlignment="1">
      <alignment horizontal="justify" vertical="center" wrapText="1"/>
    </xf>
    <xf numFmtId="0" fontId="10" fillId="0" borderId="25" xfId="0" applyFont="1" applyBorder="1" applyAlignment="1">
      <alignment horizontal="justify" vertical="center" wrapText="1"/>
    </xf>
    <xf numFmtId="0" fontId="10" fillId="0" borderId="2" xfId="0" applyFont="1" applyBorder="1" applyAlignment="1">
      <alignment horizontal="justify" vertical="center" wrapText="1"/>
    </xf>
    <xf numFmtId="0" fontId="10" fillId="0" borderId="0" xfId="0" applyFont="1" applyBorder="1" applyAlignment="1">
      <alignment horizontal="justify" vertical="center" wrapText="1"/>
    </xf>
    <xf numFmtId="0" fontId="10" fillId="0" borderId="3" xfId="0" applyFont="1" applyBorder="1" applyAlignment="1">
      <alignment horizontal="justify" vertical="center" wrapText="1"/>
    </xf>
    <xf numFmtId="0" fontId="10" fillId="0" borderId="0" xfId="0" applyFont="1" applyBorder="1" applyAlignment="1">
      <alignment horizontal="center" vertical="center" wrapText="1"/>
    </xf>
    <xf numFmtId="166" fontId="10" fillId="0" borderId="13" xfId="0" applyNumberFormat="1" applyFont="1" applyFill="1" applyBorder="1" applyAlignment="1" applyProtection="1">
      <alignment horizontal="center" vertical="center" wrapText="1"/>
    </xf>
    <xf numFmtId="166" fontId="10" fillId="0" borderId="15" xfId="0" applyNumberFormat="1" applyFont="1" applyFill="1" applyBorder="1" applyAlignment="1" applyProtection="1">
      <alignment horizontal="center" vertical="center" wrapText="1"/>
    </xf>
    <xf numFmtId="0" fontId="9" fillId="5" borderId="30" xfId="0" applyFont="1" applyFill="1" applyBorder="1" applyAlignment="1">
      <alignment horizontal="center" wrapText="1"/>
    </xf>
    <xf numFmtId="0" fontId="9" fillId="5" borderId="31" xfId="0" applyFont="1" applyFill="1" applyBorder="1" applyAlignment="1">
      <alignment horizontal="center" wrapText="1"/>
    </xf>
    <xf numFmtId="0" fontId="9" fillId="5" borderId="32" xfId="0" applyFont="1" applyFill="1" applyBorder="1" applyAlignment="1">
      <alignment horizontal="center" wrapText="1"/>
    </xf>
    <xf numFmtId="0" fontId="10" fillId="0" borderId="20" xfId="0" applyFont="1" applyBorder="1" applyAlignment="1">
      <alignment horizontal="justify" vertical="distributed" wrapText="1" readingOrder="1"/>
    </xf>
    <xf numFmtId="0" fontId="10" fillId="0" borderId="18" xfId="0" applyFont="1" applyBorder="1" applyAlignment="1">
      <alignment horizontal="justify" vertical="distributed" wrapText="1" readingOrder="1"/>
    </xf>
    <xf numFmtId="0" fontId="10" fillId="0" borderId="21" xfId="0" applyFont="1" applyBorder="1" applyAlignment="1">
      <alignment horizontal="justify" vertical="distributed" wrapText="1" readingOrder="1"/>
    </xf>
    <xf numFmtId="0" fontId="10" fillId="0" borderId="0" xfId="0" applyFont="1" applyFill="1" applyBorder="1" applyAlignment="1">
      <alignment horizontal="center" vertical="center" wrapText="1"/>
    </xf>
    <xf numFmtId="0" fontId="2" fillId="6" borderId="0" xfId="0" applyFont="1" applyFill="1" applyBorder="1" applyAlignment="1">
      <alignment horizontal="center" vertical="center" wrapText="1"/>
    </xf>
    <xf numFmtId="0" fontId="2" fillId="0" borderId="0" xfId="0" applyFont="1" applyFill="1" applyBorder="1" applyAlignment="1" applyProtection="1">
      <alignment horizontal="center" vertical="top" wrapText="1"/>
      <protection hidden="1"/>
    </xf>
    <xf numFmtId="0" fontId="7" fillId="0" borderId="34" xfId="0" applyFont="1" applyFill="1" applyBorder="1" applyAlignment="1">
      <alignment horizontal="center" vertical="top" wrapText="1"/>
    </xf>
    <xf numFmtId="0" fontId="2" fillId="6" borderId="47" xfId="0" applyFont="1" applyFill="1" applyBorder="1" applyAlignment="1" applyProtection="1">
      <alignment horizontal="center" vertical="center" wrapText="1"/>
    </xf>
    <xf numFmtId="0" fontId="2" fillId="6" borderId="52" xfId="0" applyFont="1" applyFill="1" applyBorder="1" applyAlignment="1" applyProtection="1">
      <alignment horizontal="center" vertical="center" wrapText="1"/>
    </xf>
    <xf numFmtId="0" fontId="2" fillId="6" borderId="48" xfId="0" applyFont="1" applyFill="1" applyBorder="1" applyAlignment="1" applyProtection="1">
      <alignment horizontal="center" vertical="center" wrapText="1"/>
      <protection locked="0"/>
    </xf>
    <xf numFmtId="0" fontId="2" fillId="6" borderId="49" xfId="0" applyFont="1" applyFill="1" applyBorder="1" applyAlignment="1" applyProtection="1">
      <alignment horizontal="center" vertical="center" wrapText="1"/>
      <protection locked="0"/>
    </xf>
    <xf numFmtId="0" fontId="2" fillId="6" borderId="50" xfId="0" applyFont="1" applyFill="1" applyBorder="1" applyAlignment="1" applyProtection="1">
      <alignment horizontal="center" vertical="center" wrapText="1"/>
      <protection locked="0"/>
    </xf>
    <xf numFmtId="0" fontId="2" fillId="0" borderId="48" xfId="0" applyFont="1" applyFill="1" applyBorder="1" applyAlignment="1" applyProtection="1">
      <alignment horizontal="center" vertical="center"/>
    </xf>
    <xf numFmtId="0" fontId="2" fillId="0" borderId="50" xfId="0" applyFont="1" applyFill="1" applyBorder="1" applyAlignment="1" applyProtection="1">
      <alignment horizontal="center" vertical="center"/>
    </xf>
    <xf numFmtId="0" fontId="2" fillId="0" borderId="2" xfId="0" applyFont="1" applyFill="1" applyBorder="1" applyAlignment="1" applyProtection="1">
      <alignment horizontal="center" vertical="center"/>
    </xf>
    <xf numFmtId="0" fontId="2" fillId="0" borderId="3" xfId="0" applyFont="1" applyFill="1" applyBorder="1" applyAlignment="1" applyProtection="1">
      <alignment horizontal="center" vertical="center"/>
    </xf>
    <xf numFmtId="0" fontId="3" fillId="4" borderId="5" xfId="0" applyFont="1" applyFill="1" applyBorder="1" applyAlignment="1" applyProtection="1">
      <alignment horizontal="center" vertical="center" wrapText="1"/>
      <protection locked="0" hidden="1"/>
    </xf>
    <xf numFmtId="0" fontId="5" fillId="0" borderId="7" xfId="0" applyFont="1" applyFill="1" applyBorder="1" applyAlignment="1">
      <alignment horizontal="center" vertical="center" wrapText="1"/>
    </xf>
    <xf numFmtId="0" fontId="5" fillId="0" borderId="8" xfId="0" applyFont="1" applyFill="1" applyBorder="1" applyAlignment="1">
      <alignment horizontal="center" vertical="center" wrapText="1"/>
    </xf>
    <xf numFmtId="0" fontId="2" fillId="7" borderId="7" xfId="0" applyFont="1" applyFill="1" applyBorder="1" applyAlignment="1" applyProtection="1">
      <alignment horizontal="left" vertical="top" wrapText="1"/>
      <protection hidden="1"/>
    </xf>
    <xf numFmtId="0" fontId="2" fillId="7" borderId="12" xfId="0" applyFont="1" applyFill="1" applyBorder="1" applyAlignment="1" applyProtection="1">
      <alignment horizontal="left" vertical="top" wrapText="1"/>
      <protection hidden="1"/>
    </xf>
    <xf numFmtId="0" fontId="2" fillId="7" borderId="8" xfId="0" applyFont="1" applyFill="1" applyBorder="1" applyAlignment="1" applyProtection="1">
      <alignment horizontal="left" vertical="top" wrapText="1"/>
      <protection hidden="1"/>
    </xf>
    <xf numFmtId="0" fontId="2" fillId="6" borderId="54" xfId="0" applyFont="1" applyFill="1" applyBorder="1" applyAlignment="1" applyProtection="1">
      <alignment horizontal="center" vertical="center" wrapText="1"/>
    </xf>
    <xf numFmtId="0" fontId="2" fillId="6" borderId="33" xfId="0" applyFont="1" applyFill="1" applyBorder="1" applyAlignment="1" applyProtection="1">
      <alignment horizontal="center" vertical="center" wrapText="1"/>
    </xf>
    <xf numFmtId="0" fontId="2" fillId="0" borderId="7" xfId="0" applyFont="1" applyFill="1" applyBorder="1" applyAlignment="1" applyProtection="1">
      <alignment horizontal="center" vertical="center"/>
    </xf>
    <xf numFmtId="0" fontId="2" fillId="0" borderId="8" xfId="0" applyFont="1" applyFill="1" applyBorder="1" applyAlignment="1" applyProtection="1">
      <alignment horizontal="center" vertical="center"/>
    </xf>
    <xf numFmtId="0" fontId="2" fillId="0" borderId="56" xfId="0" applyFont="1" applyFill="1" applyBorder="1" applyAlignment="1" applyProtection="1">
      <alignment horizontal="center" vertical="center"/>
    </xf>
    <xf numFmtId="0" fontId="2" fillId="0" borderId="36" xfId="0" applyFont="1" applyFill="1" applyBorder="1" applyAlignment="1" applyProtection="1">
      <alignment horizontal="center" vertical="center"/>
    </xf>
    <xf numFmtId="0" fontId="6" fillId="3" borderId="30" xfId="0" applyFont="1" applyFill="1" applyBorder="1" applyAlignment="1">
      <alignment horizontal="center" vertical="center" wrapText="1"/>
    </xf>
    <xf numFmtId="0" fontId="6" fillId="3" borderId="31" xfId="0" applyFont="1" applyFill="1" applyBorder="1" applyAlignment="1">
      <alignment horizontal="center" vertical="center" wrapText="1"/>
    </xf>
    <xf numFmtId="0" fontId="6" fillId="3" borderId="32" xfId="0" applyFont="1" applyFill="1" applyBorder="1" applyAlignment="1">
      <alignment horizontal="center" vertical="center" wrapText="1"/>
    </xf>
    <xf numFmtId="0" fontId="3" fillId="0" borderId="51" xfId="0" applyFont="1" applyFill="1" applyBorder="1" applyAlignment="1" applyProtection="1">
      <alignment horizontal="center" vertical="center" wrapText="1"/>
      <protection locked="0"/>
    </xf>
    <xf numFmtId="0" fontId="3" fillId="0" borderId="53" xfId="0" applyFont="1" applyFill="1" applyBorder="1" applyAlignment="1" applyProtection="1">
      <alignment horizontal="center" vertical="center" wrapText="1"/>
      <protection locked="0"/>
    </xf>
    <xf numFmtId="0" fontId="3" fillId="0" borderId="57" xfId="0" applyFont="1" applyFill="1" applyBorder="1" applyAlignment="1" applyProtection="1">
      <alignment horizontal="center" vertical="center" wrapText="1"/>
      <protection locked="0"/>
    </xf>
    <xf numFmtId="0" fontId="2" fillId="6" borderId="55" xfId="0" applyFont="1" applyFill="1" applyBorder="1" applyAlignment="1" applyProtection="1">
      <alignment horizontal="center" vertical="center" wrapText="1"/>
    </xf>
    <xf numFmtId="0" fontId="2" fillId="6" borderId="7" xfId="0" applyFont="1" applyFill="1" applyBorder="1" applyAlignment="1" applyProtection="1">
      <alignment horizontal="center" wrapText="1"/>
      <protection locked="0"/>
    </xf>
    <xf numFmtId="0" fontId="2" fillId="6" borderId="12" xfId="0" applyFont="1" applyFill="1" applyBorder="1" applyAlignment="1" applyProtection="1">
      <alignment horizontal="center" wrapText="1"/>
      <protection locked="0"/>
    </xf>
    <xf numFmtId="0" fontId="2" fillId="6" borderId="8" xfId="0" applyFont="1" applyFill="1" applyBorder="1" applyAlignment="1" applyProtection="1">
      <alignment horizontal="center" wrapText="1"/>
      <protection locked="0"/>
    </xf>
    <xf numFmtId="0" fontId="2" fillId="6" borderId="2" xfId="0" applyFont="1" applyFill="1" applyBorder="1" applyAlignment="1" applyProtection="1">
      <alignment horizontal="center" wrapText="1"/>
      <protection locked="0"/>
    </xf>
    <xf numFmtId="0" fontId="2" fillId="6" borderId="0" xfId="0" applyFont="1" applyFill="1" applyBorder="1" applyAlignment="1" applyProtection="1">
      <alignment horizontal="center" wrapText="1"/>
      <protection locked="0"/>
    </xf>
    <xf numFmtId="0" fontId="2" fillId="6" borderId="3" xfId="0" applyFont="1" applyFill="1" applyBorder="1" applyAlignment="1" applyProtection="1">
      <alignment horizontal="center" wrapText="1"/>
      <protection locked="0"/>
    </xf>
    <xf numFmtId="0" fontId="2" fillId="6" borderId="31" xfId="0" applyFont="1" applyFill="1" applyBorder="1" applyAlignment="1" applyProtection="1">
      <alignment horizontal="center" vertical="center" wrapText="1"/>
    </xf>
    <xf numFmtId="0" fontId="2" fillId="0" borderId="30" xfId="0" applyFont="1" applyBorder="1" applyAlignment="1">
      <alignment horizontal="justify" vertical="top" wrapText="1"/>
    </xf>
    <xf numFmtId="0" fontId="2" fillId="0" borderId="31" xfId="0" applyFont="1" applyBorder="1" applyAlignment="1">
      <alignment horizontal="justify" vertical="top" wrapText="1"/>
    </xf>
    <xf numFmtId="0" fontId="2" fillId="0" borderId="32" xfId="0" applyFont="1" applyBorder="1" applyAlignment="1">
      <alignment horizontal="justify" vertical="top" wrapText="1"/>
    </xf>
    <xf numFmtId="0" fontId="3" fillId="4" borderId="10" xfId="0" applyFont="1" applyFill="1" applyBorder="1" applyAlignment="1" applyProtection="1">
      <alignment horizontal="center" vertical="center" wrapText="1"/>
      <protection locked="0" hidden="1"/>
    </xf>
    <xf numFmtId="0" fontId="3" fillId="4" borderId="11" xfId="0" applyFont="1" applyFill="1" applyBorder="1" applyAlignment="1" applyProtection="1">
      <alignment horizontal="center" vertical="center" wrapText="1"/>
      <protection locked="0" hidden="1"/>
    </xf>
    <xf numFmtId="0" fontId="3" fillId="4" borderId="9" xfId="0" applyFont="1" applyFill="1" applyBorder="1" applyAlignment="1" applyProtection="1">
      <alignment horizontal="center" vertical="center" wrapText="1"/>
      <protection locked="0" hidden="1"/>
    </xf>
    <xf numFmtId="0" fontId="2" fillId="0" borderId="13" xfId="0" applyFont="1" applyFill="1" applyBorder="1" applyAlignment="1" applyProtection="1">
      <alignment horizontal="left" vertical="top" wrapText="1" indent="3"/>
      <protection hidden="1"/>
    </xf>
    <xf numFmtId="0" fontId="2" fillId="0" borderId="15" xfId="0" applyFont="1" applyFill="1" applyBorder="1" applyAlignment="1" applyProtection="1">
      <alignment horizontal="left" vertical="top" wrapText="1" indent="3"/>
      <protection hidden="1"/>
    </xf>
    <xf numFmtId="0" fontId="2" fillId="0" borderId="1" xfId="0" applyFont="1" applyFill="1" applyBorder="1" applyAlignment="1" applyProtection="1">
      <alignment horizontal="center" vertical="center" wrapText="1"/>
      <protection hidden="1"/>
    </xf>
    <xf numFmtId="0" fontId="5" fillId="0" borderId="1" xfId="0" applyFont="1" applyFill="1" applyBorder="1" applyAlignment="1" applyProtection="1">
      <alignment horizontal="center" vertical="center" wrapText="1"/>
      <protection hidden="1"/>
    </xf>
    <xf numFmtId="0" fontId="2" fillId="0" borderId="37" xfId="0" applyFont="1" applyFill="1" applyBorder="1" applyAlignment="1" applyProtection="1">
      <alignment horizontal="left" vertical="top" wrapText="1" indent="3"/>
      <protection hidden="1"/>
    </xf>
    <xf numFmtId="0" fontId="2" fillId="0" borderId="37" xfId="0" applyFont="1" applyFill="1" applyBorder="1" applyAlignment="1" applyProtection="1">
      <alignment horizontal="center" vertical="center" wrapText="1"/>
      <protection hidden="1"/>
    </xf>
    <xf numFmtId="0" fontId="5" fillId="0" borderId="37" xfId="0" applyFont="1" applyFill="1" applyBorder="1" applyAlignment="1" applyProtection="1">
      <alignment horizontal="center" vertical="center" wrapText="1"/>
      <protection hidden="1"/>
    </xf>
    <xf numFmtId="0" fontId="2" fillId="0" borderId="1" xfId="0" applyFont="1" applyBorder="1" applyAlignment="1">
      <alignment horizontal="left" vertical="top" wrapText="1" indent="3"/>
    </xf>
    <xf numFmtId="0" fontId="5" fillId="0" borderId="13" xfId="0" applyFont="1" applyFill="1" applyBorder="1" applyAlignment="1" applyProtection="1">
      <alignment horizontal="center" vertical="center" wrapText="1"/>
      <protection locked="0"/>
    </xf>
    <xf numFmtId="0" fontId="5" fillId="0" borderId="14" xfId="0" applyFont="1" applyFill="1" applyBorder="1" applyAlignment="1" applyProtection="1">
      <alignment horizontal="center" vertical="center" wrapText="1"/>
      <protection locked="0"/>
    </xf>
    <xf numFmtId="0" fontId="5" fillId="0" borderId="15" xfId="0" applyFont="1" applyFill="1" applyBorder="1" applyAlignment="1" applyProtection="1">
      <alignment horizontal="center" vertical="center" wrapText="1"/>
      <protection locked="0"/>
    </xf>
    <xf numFmtId="0" fontId="2" fillId="6" borderId="1" xfId="0" applyFont="1" applyFill="1" applyBorder="1" applyAlignment="1" applyProtection="1">
      <alignment horizontal="left" vertical="center" wrapText="1" indent="3"/>
    </xf>
    <xf numFmtId="0" fontId="3" fillId="2" borderId="10" xfId="0" applyFont="1" applyFill="1" applyBorder="1" applyAlignment="1" applyProtection="1">
      <alignment horizontal="center" vertical="top" wrapText="1"/>
      <protection locked="0" hidden="1"/>
    </xf>
    <xf numFmtId="0" fontId="3" fillId="2" borderId="9" xfId="0" applyFont="1" applyFill="1" applyBorder="1" applyAlignment="1" applyProtection="1">
      <alignment horizontal="center" vertical="top" wrapText="1"/>
      <protection locked="0" hidden="1"/>
    </xf>
    <xf numFmtId="0" fontId="3" fillId="2" borderId="11" xfId="0" applyFont="1" applyFill="1" applyBorder="1" applyAlignment="1" applyProtection="1">
      <alignment horizontal="center" vertical="top" wrapText="1"/>
      <protection locked="0" hidden="1"/>
    </xf>
    <xf numFmtId="0" fontId="13" fillId="2" borderId="13" xfId="0" applyFont="1" applyFill="1" applyBorder="1" applyAlignment="1" applyProtection="1">
      <alignment horizontal="center" vertical="center" wrapText="1"/>
      <protection locked="0" hidden="1"/>
    </xf>
    <xf numFmtId="0" fontId="13" fillId="2" borderId="14" xfId="0" applyFont="1" applyFill="1" applyBorder="1" applyAlignment="1" applyProtection="1">
      <alignment horizontal="center" vertical="center" wrapText="1"/>
      <protection locked="0" hidden="1"/>
    </xf>
    <xf numFmtId="0" fontId="13" fillId="2" borderId="15" xfId="0" applyFont="1" applyFill="1" applyBorder="1" applyAlignment="1" applyProtection="1">
      <alignment horizontal="center" vertical="center" wrapText="1"/>
      <protection locked="0" hidden="1"/>
    </xf>
    <xf numFmtId="0" fontId="2" fillId="6" borderId="5" xfId="0" applyFont="1" applyFill="1" applyBorder="1" applyAlignment="1" applyProtection="1">
      <alignment horizontal="left" vertical="center" wrapText="1"/>
    </xf>
    <xf numFmtId="0" fontId="19" fillId="0" borderId="7" xfId="0" applyFont="1" applyFill="1" applyBorder="1" applyAlignment="1" applyProtection="1">
      <alignment horizontal="center" vertical="center" wrapText="1"/>
      <protection locked="0"/>
    </xf>
    <xf numFmtId="0" fontId="19" fillId="0" borderId="12" xfId="0" applyFont="1" applyFill="1" applyBorder="1" applyAlignment="1" applyProtection="1">
      <alignment horizontal="center" vertical="center" wrapText="1"/>
      <protection locked="0"/>
    </xf>
    <xf numFmtId="0" fontId="19" fillId="0" borderId="8" xfId="0" applyFont="1" applyFill="1" applyBorder="1" applyAlignment="1" applyProtection="1">
      <alignment horizontal="center" vertical="center" wrapText="1"/>
      <protection locked="0"/>
    </xf>
    <xf numFmtId="0" fontId="19" fillId="0" borderId="2" xfId="0" applyFont="1" applyFill="1" applyBorder="1" applyAlignment="1" applyProtection="1">
      <alignment horizontal="center" vertical="center" wrapText="1"/>
      <protection locked="0"/>
    </xf>
    <xf numFmtId="0" fontId="19" fillId="0" borderId="0" xfId="0" applyFont="1" applyFill="1" applyBorder="1" applyAlignment="1" applyProtection="1">
      <alignment horizontal="center" vertical="center" wrapText="1"/>
      <protection locked="0"/>
    </xf>
    <xf numFmtId="0" fontId="19" fillId="0" borderId="3" xfId="0" applyFont="1" applyFill="1" applyBorder="1" applyAlignment="1" applyProtection="1">
      <alignment horizontal="center" vertical="center" wrapText="1"/>
      <protection locked="0"/>
    </xf>
    <xf numFmtId="0" fontId="2" fillId="0" borderId="38" xfId="0" applyFont="1" applyFill="1" applyBorder="1" applyAlignment="1" applyProtection="1">
      <alignment horizontal="left" vertical="top" wrapText="1"/>
      <protection locked="0"/>
    </xf>
    <xf numFmtId="0" fontId="2" fillId="0" borderId="40" xfId="0" applyFont="1" applyFill="1" applyBorder="1" applyAlignment="1" applyProtection="1">
      <alignment horizontal="left" vertical="top" wrapText="1"/>
      <protection locked="0"/>
    </xf>
    <xf numFmtId="0" fontId="2" fillId="0" borderId="39" xfId="0" applyFont="1" applyFill="1" applyBorder="1" applyAlignment="1" applyProtection="1">
      <alignment horizontal="left" vertical="top" wrapText="1"/>
      <protection locked="0"/>
    </xf>
    <xf numFmtId="0" fontId="2" fillId="0" borderId="38" xfId="0" applyFont="1" applyFill="1" applyBorder="1" applyAlignment="1" applyProtection="1">
      <alignment horizontal="center" vertical="top" wrapText="1"/>
      <protection locked="0"/>
    </xf>
    <xf numFmtId="0" fontId="2" fillId="0" borderId="40" xfId="0" applyFont="1" applyFill="1" applyBorder="1" applyAlignment="1" applyProtection="1">
      <alignment horizontal="center" vertical="top" wrapText="1"/>
      <protection locked="0"/>
    </xf>
    <xf numFmtId="0" fontId="2" fillId="0" borderId="39" xfId="0" applyFont="1" applyFill="1" applyBorder="1" applyAlignment="1" applyProtection="1">
      <alignment horizontal="center" vertical="top" wrapText="1"/>
      <protection locked="0"/>
    </xf>
    <xf numFmtId="0" fontId="3" fillId="6" borderId="7" xfId="0" applyFont="1" applyFill="1" applyBorder="1" applyAlignment="1">
      <alignment horizontal="center" vertical="center" wrapText="1"/>
    </xf>
    <xf numFmtId="0" fontId="3" fillId="6" borderId="8" xfId="0" applyFont="1" applyFill="1" applyBorder="1" applyAlignment="1">
      <alignment horizontal="center" vertical="center" wrapText="1"/>
    </xf>
    <xf numFmtId="0" fontId="3" fillId="6" borderId="2" xfId="0" applyFont="1" applyFill="1" applyBorder="1" applyAlignment="1">
      <alignment horizontal="center" vertical="center" wrapText="1"/>
    </xf>
    <xf numFmtId="0" fontId="3" fillId="6" borderId="3" xfId="0" applyFont="1" applyFill="1" applyBorder="1" applyAlignment="1">
      <alignment horizontal="center" vertical="center" wrapText="1"/>
    </xf>
    <xf numFmtId="0" fontId="28" fillId="0" borderId="38" xfId="0" applyFont="1" applyFill="1" applyBorder="1" applyAlignment="1">
      <alignment horizontal="center" vertical="center" wrapText="1"/>
    </xf>
    <xf numFmtId="0" fontId="2" fillId="0" borderId="39" xfId="0" applyFont="1" applyFill="1" applyBorder="1" applyAlignment="1">
      <alignment horizontal="center" vertical="center" wrapText="1"/>
    </xf>
    <xf numFmtId="0" fontId="3" fillId="2" borderId="10" xfId="0" applyFont="1" applyFill="1" applyBorder="1" applyAlignment="1" applyProtection="1">
      <alignment horizontal="left" vertical="top" wrapText="1"/>
      <protection locked="0" hidden="1"/>
    </xf>
    <xf numFmtId="0" fontId="3" fillId="2" borderId="11" xfId="0" applyFont="1" applyFill="1" applyBorder="1" applyAlignment="1" applyProtection="1">
      <alignment horizontal="left" vertical="top" wrapText="1"/>
      <protection locked="0" hidden="1"/>
    </xf>
    <xf numFmtId="0" fontId="3" fillId="2" borderId="10" xfId="0" applyFont="1" applyFill="1" applyBorder="1" applyAlignment="1">
      <alignment horizontal="center" vertical="top" wrapText="1"/>
    </xf>
    <xf numFmtId="0" fontId="3" fillId="2" borderId="11" xfId="0" applyFont="1" applyFill="1" applyBorder="1" applyAlignment="1">
      <alignment horizontal="center" vertical="top" wrapText="1"/>
    </xf>
    <xf numFmtId="0" fontId="2" fillId="6" borderId="13" xfId="0" applyFont="1" applyFill="1" applyBorder="1" applyAlignment="1" applyProtection="1">
      <alignment horizontal="left" vertical="center" wrapText="1" indent="1"/>
      <protection locked="0"/>
    </xf>
    <xf numFmtId="0" fontId="2" fillId="6" borderId="15" xfId="0" applyFont="1" applyFill="1" applyBorder="1" applyAlignment="1" applyProtection="1">
      <alignment horizontal="left" vertical="center" wrapText="1" indent="1"/>
      <protection locked="0"/>
    </xf>
    <xf numFmtId="0" fontId="2" fillId="6" borderId="13" xfId="0" applyFont="1" applyFill="1" applyBorder="1" applyAlignment="1" applyProtection="1">
      <alignment horizontal="left" vertical="top" wrapText="1"/>
      <protection locked="0"/>
    </xf>
    <xf numFmtId="0" fontId="2" fillId="6" borderId="14" xfId="0" applyFont="1" applyFill="1" applyBorder="1" applyAlignment="1" applyProtection="1">
      <alignment horizontal="left" vertical="top" wrapText="1"/>
      <protection locked="0"/>
    </xf>
    <xf numFmtId="0" fontId="2" fillId="6" borderId="15" xfId="0" applyFont="1" applyFill="1" applyBorder="1" applyAlignment="1" applyProtection="1">
      <alignment horizontal="left" vertical="top" wrapText="1"/>
      <protection locked="0"/>
    </xf>
    <xf numFmtId="0" fontId="2" fillId="6" borderId="13" xfId="0" applyFont="1" applyFill="1" applyBorder="1" applyAlignment="1" applyProtection="1">
      <alignment horizontal="left" vertical="top" wrapText="1" indent="4"/>
      <protection locked="0"/>
    </xf>
    <xf numFmtId="0" fontId="2" fillId="6" borderId="14" xfId="0" applyFont="1" applyFill="1" applyBorder="1" applyAlignment="1" applyProtection="1">
      <alignment horizontal="left" vertical="top" wrapText="1" indent="4"/>
      <protection locked="0"/>
    </xf>
    <xf numFmtId="0" fontId="2" fillId="6" borderId="15" xfId="0" applyFont="1" applyFill="1" applyBorder="1" applyAlignment="1" applyProtection="1">
      <alignment horizontal="left" vertical="top" wrapText="1" indent="4"/>
      <protection locked="0"/>
    </xf>
    <xf numFmtId="0" fontId="20" fillId="0" borderId="13" xfId="0" applyFont="1" applyFill="1" applyBorder="1" applyAlignment="1" applyProtection="1">
      <alignment horizontal="left" vertical="top" wrapText="1" indent="3"/>
    </xf>
    <xf numFmtId="0" fontId="20" fillId="0" borderId="14" xfId="0" applyFont="1" applyFill="1" applyBorder="1" applyAlignment="1" applyProtection="1">
      <alignment horizontal="left" vertical="top" wrapText="1" indent="3"/>
    </xf>
    <xf numFmtId="0" fontId="2" fillId="6" borderId="13" xfId="0" applyFont="1" applyFill="1" applyBorder="1" applyAlignment="1" applyProtection="1">
      <alignment horizontal="left" vertical="top" wrapText="1" indent="1"/>
      <protection locked="0"/>
    </xf>
    <xf numFmtId="0" fontId="2" fillId="6" borderId="14" xfId="0" applyFont="1" applyFill="1" applyBorder="1" applyAlignment="1" applyProtection="1">
      <alignment horizontal="left" vertical="top" wrapText="1" indent="1"/>
      <protection locked="0"/>
    </xf>
    <xf numFmtId="0" fontId="2" fillId="6" borderId="15" xfId="0" applyFont="1" applyFill="1" applyBorder="1" applyAlignment="1" applyProtection="1">
      <alignment horizontal="left" vertical="top" wrapText="1" indent="1"/>
      <protection locked="0"/>
    </xf>
    <xf numFmtId="0" fontId="3" fillId="0" borderId="7" xfId="0" applyFont="1" applyBorder="1" applyAlignment="1">
      <alignment horizontal="center" vertical="center" wrapText="1"/>
    </xf>
    <xf numFmtId="0" fontId="2" fillId="6" borderId="19" xfId="0" applyFont="1" applyFill="1" applyBorder="1" applyAlignment="1" applyProtection="1">
      <alignment horizontal="left" vertical="top" wrapText="1"/>
      <protection locked="0"/>
    </xf>
    <xf numFmtId="0" fontId="5" fillId="6" borderId="13" xfId="0" applyFont="1" applyFill="1" applyBorder="1" applyAlignment="1">
      <alignment horizontal="left" vertical="top" wrapText="1" indent="3"/>
    </xf>
    <xf numFmtId="0" fontId="5" fillId="6" borderId="15" xfId="0" applyFont="1" applyFill="1" applyBorder="1" applyAlignment="1">
      <alignment horizontal="left" vertical="top" wrapText="1" indent="3"/>
    </xf>
    <xf numFmtId="0" fontId="2" fillId="6" borderId="38" xfId="0" applyFont="1" applyFill="1" applyBorder="1" applyAlignment="1">
      <alignment horizontal="left" vertical="center" wrapText="1" indent="3"/>
    </xf>
    <xf numFmtId="0" fontId="2" fillId="6" borderId="39" xfId="0" applyFont="1" applyFill="1" applyBorder="1" applyAlignment="1">
      <alignment horizontal="left" vertical="center" wrapText="1" indent="3"/>
    </xf>
    <xf numFmtId="0" fontId="2" fillId="0" borderId="13" xfId="0" applyFont="1" applyBorder="1" applyAlignment="1">
      <alignment horizontal="left" vertical="top" wrapText="1" indent="3"/>
    </xf>
    <xf numFmtId="0" fontId="2" fillId="0" borderId="15" xfId="0" applyFont="1" applyBorder="1" applyAlignment="1">
      <alignment horizontal="left" vertical="top" wrapText="1" indent="3"/>
    </xf>
    <xf numFmtId="0" fontId="2" fillId="0" borderId="2" xfId="0" applyFont="1" applyFill="1" applyBorder="1" applyAlignment="1">
      <alignment horizontal="center" vertical="center" wrapText="1"/>
    </xf>
    <xf numFmtId="0" fontId="2" fillId="0" borderId="3" xfId="0" applyFont="1" applyFill="1" applyBorder="1" applyAlignment="1">
      <alignment horizontal="center" vertical="center" wrapText="1"/>
    </xf>
    <xf numFmtId="170" fontId="2" fillId="0" borderId="1" xfId="0" applyNumberFormat="1" applyFont="1" applyFill="1" applyBorder="1" applyAlignment="1" applyProtection="1">
      <alignment horizontal="center" vertical="center" wrapText="1"/>
    </xf>
    <xf numFmtId="170" fontId="2" fillId="0" borderId="5" xfId="0" applyNumberFormat="1" applyFont="1" applyFill="1" applyBorder="1" applyAlignment="1" applyProtection="1">
      <alignment horizontal="center" vertical="center" wrapText="1"/>
    </xf>
    <xf numFmtId="0" fontId="2" fillId="0" borderId="1" xfId="0" applyFont="1" applyFill="1" applyBorder="1" applyAlignment="1">
      <alignment horizontal="center" vertical="center" wrapText="1"/>
    </xf>
    <xf numFmtId="170" fontId="2" fillId="0" borderId="7" xfId="0" applyNumberFormat="1" applyFont="1" applyFill="1" applyBorder="1" applyAlignment="1" applyProtection="1">
      <alignment horizontal="center" vertical="center" wrapText="1"/>
    </xf>
    <xf numFmtId="170" fontId="2" fillId="0" borderId="8" xfId="0" applyNumberFormat="1" applyFont="1" applyFill="1" applyBorder="1" applyAlignment="1" applyProtection="1">
      <alignment horizontal="center" vertical="center" wrapText="1"/>
    </xf>
    <xf numFmtId="170" fontId="2" fillId="0" borderId="2" xfId="0" applyNumberFormat="1" applyFont="1" applyFill="1" applyBorder="1" applyAlignment="1" applyProtection="1">
      <alignment horizontal="center" vertical="center" wrapText="1"/>
    </xf>
    <xf numFmtId="170" fontId="2" fillId="0" borderId="3" xfId="0" applyNumberFormat="1" applyFont="1" applyFill="1" applyBorder="1" applyAlignment="1" applyProtection="1">
      <alignment horizontal="center" vertical="center" wrapText="1"/>
    </xf>
    <xf numFmtId="0" fontId="3" fillId="2" borderId="10" xfId="0" applyFont="1" applyFill="1" applyBorder="1" applyAlignment="1">
      <alignment horizontal="center" vertical="center" wrapText="1"/>
    </xf>
    <xf numFmtId="0" fontId="3" fillId="2" borderId="11" xfId="0" applyFont="1" applyFill="1" applyBorder="1" applyAlignment="1">
      <alignment horizontal="center" vertical="center" wrapText="1"/>
    </xf>
    <xf numFmtId="0" fontId="3" fillId="2" borderId="9" xfId="0" applyFont="1" applyFill="1" applyBorder="1" applyAlignment="1">
      <alignment horizontal="center" vertical="center" wrapText="1"/>
    </xf>
    <xf numFmtId="0" fontId="3" fillId="2" borderId="10" xfId="0" applyFont="1" applyFill="1" applyBorder="1" applyAlignment="1" applyProtection="1">
      <alignment horizontal="center" vertical="center" wrapText="1"/>
      <protection locked="0" hidden="1"/>
    </xf>
    <xf numFmtId="0" fontId="3" fillId="2" borderId="11" xfId="0" applyFont="1" applyFill="1" applyBorder="1" applyAlignment="1" applyProtection="1">
      <alignment horizontal="center" vertical="center" wrapText="1"/>
      <protection locked="0" hidden="1"/>
    </xf>
    <xf numFmtId="170" fontId="2" fillId="0" borderId="13" xfId="0" applyNumberFormat="1" applyFont="1" applyFill="1" applyBorder="1" applyAlignment="1" applyProtection="1">
      <alignment horizontal="center" vertical="center" wrapText="1"/>
    </xf>
    <xf numFmtId="170" fontId="2" fillId="0" borderId="15" xfId="0" applyNumberFormat="1" applyFont="1" applyFill="1" applyBorder="1" applyAlignment="1" applyProtection="1">
      <alignment horizontal="center" vertical="center" wrapText="1"/>
    </xf>
    <xf numFmtId="0" fontId="2" fillId="0" borderId="13" xfId="0" applyFont="1" applyBorder="1" applyAlignment="1">
      <alignment horizontal="justify" vertical="center" wrapText="1"/>
    </xf>
    <xf numFmtId="0" fontId="2" fillId="0" borderId="14" xfId="0" applyFont="1" applyBorder="1" applyAlignment="1">
      <alignment horizontal="justify" vertical="center" wrapText="1"/>
    </xf>
    <xf numFmtId="0" fontId="2" fillId="0" borderId="15" xfId="0" applyFont="1" applyBorder="1" applyAlignment="1">
      <alignment horizontal="justify" vertical="center" wrapText="1"/>
    </xf>
    <xf numFmtId="0" fontId="25" fillId="0" borderId="45" xfId="0" applyFont="1" applyBorder="1" applyAlignment="1">
      <alignment horizontal="left" vertical="center" wrapText="1"/>
    </xf>
    <xf numFmtId="0" fontId="25" fillId="0" borderId="40" xfId="0" applyFont="1" applyBorder="1" applyAlignment="1">
      <alignment horizontal="left" vertical="center" wrapText="1"/>
    </xf>
    <xf numFmtId="0" fontId="25" fillId="0" borderId="46" xfId="0" applyFont="1" applyBorder="1" applyAlignment="1">
      <alignment horizontal="left" vertical="center" wrapText="1"/>
    </xf>
    <xf numFmtId="0" fontId="10" fillId="0" borderId="22" xfId="0" applyFont="1" applyBorder="1" applyAlignment="1">
      <alignment horizontal="justify" vertical="top" wrapText="1" readingOrder="1"/>
    </xf>
    <xf numFmtId="0" fontId="10" fillId="0" borderId="16" xfId="0" applyFont="1" applyBorder="1" applyAlignment="1">
      <alignment horizontal="justify" vertical="top" wrapText="1" readingOrder="1"/>
    </xf>
    <xf numFmtId="0" fontId="10" fillId="0" borderId="23" xfId="0" applyFont="1" applyBorder="1" applyAlignment="1">
      <alignment horizontal="justify" vertical="top" wrapText="1" readingOrder="1"/>
    </xf>
    <xf numFmtId="167" fontId="10" fillId="0" borderId="1" xfId="0" applyNumberFormat="1" applyFont="1" applyFill="1" applyBorder="1" applyAlignment="1" applyProtection="1">
      <alignment horizontal="left" vertical="center" wrapText="1"/>
    </xf>
    <xf numFmtId="0" fontId="2" fillId="0" borderId="41" xfId="0" applyFont="1" applyBorder="1" applyAlignment="1">
      <alignment horizontal="justify" vertical="distributed" wrapText="1"/>
    </xf>
    <xf numFmtId="0" fontId="2" fillId="0" borderId="42" xfId="0" applyFont="1" applyBorder="1" applyAlignment="1">
      <alignment horizontal="justify" vertical="distributed" wrapText="1"/>
    </xf>
    <xf numFmtId="0" fontId="2" fillId="0" borderId="43" xfId="0" applyFont="1" applyBorder="1" applyAlignment="1">
      <alignment horizontal="justify" vertical="top" wrapText="1"/>
    </xf>
    <xf numFmtId="0" fontId="2" fillId="0" borderId="44" xfId="0" applyFont="1" applyBorder="1" applyAlignment="1">
      <alignment horizontal="justify" vertical="top" wrapText="1"/>
    </xf>
    <xf numFmtId="0" fontId="10" fillId="0" borderId="22" xfId="0" applyFont="1" applyBorder="1" applyAlignment="1">
      <alignment horizontal="left" vertical="top" wrapText="1"/>
    </xf>
    <xf numFmtId="0" fontId="10" fillId="0" borderId="16" xfId="0" applyFont="1" applyBorder="1" applyAlignment="1">
      <alignment horizontal="left" vertical="top" wrapText="1"/>
    </xf>
    <xf numFmtId="0" fontId="10" fillId="0" borderId="23" xfId="0" applyFont="1" applyBorder="1" applyAlignment="1">
      <alignment horizontal="left" vertical="top" wrapText="1"/>
    </xf>
    <xf numFmtId="164" fontId="10" fillId="0" borderId="13" xfId="0" applyNumberFormat="1" applyFont="1" applyFill="1" applyBorder="1" applyAlignment="1" applyProtection="1">
      <alignment horizontal="center" vertical="center" wrapText="1"/>
    </xf>
    <xf numFmtId="164" fontId="10" fillId="0" borderId="15" xfId="0" applyNumberFormat="1" applyFont="1" applyFill="1" applyBorder="1" applyAlignment="1" applyProtection="1">
      <alignment horizontal="center" vertical="center" wrapText="1"/>
    </xf>
    <xf numFmtId="0" fontId="9" fillId="0" borderId="27" xfId="0" applyFont="1" applyFill="1" applyBorder="1" applyAlignment="1">
      <alignment horizontal="center" vertical="center" wrapText="1"/>
    </xf>
    <xf numFmtId="0" fontId="10" fillId="0" borderId="28" xfId="0" applyFont="1" applyFill="1" applyBorder="1" applyAlignment="1">
      <alignment horizontal="center" vertical="center" wrapText="1"/>
    </xf>
    <xf numFmtId="0" fontId="10" fillId="0" borderId="29" xfId="0" applyFont="1" applyFill="1" applyBorder="1" applyAlignment="1">
      <alignment horizontal="center" vertical="center" wrapText="1"/>
    </xf>
    <xf numFmtId="0" fontId="23" fillId="9" borderId="1" xfId="1" applyFill="1" applyBorder="1" applyAlignment="1" applyProtection="1">
      <alignment vertical="top" wrapText="1"/>
    </xf>
  </cellXfs>
  <cellStyles count="2">
    <cellStyle name="Hyperlink" xfId="1" builtinId="8"/>
    <cellStyle name="Normal" xfId="0" builtinId="0"/>
  </cellStyles>
  <dxfs count="0"/>
  <tableStyles count="0" defaultTableStyle="TableStyleMedium2" defaultPivotStyle="PivotStyleLight16"/>
  <colors>
    <mruColors>
      <color rgb="FFFF66FF"/>
      <color rgb="FF66CCFF"/>
      <color rgb="FF99FF33"/>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theme" Target="theme/theme1.xml"/><Relationship Id="rId13" Type="http://schemas.openxmlformats.org/officeDocument/2006/relationships/customXml" Target="../customXml/item2.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customXml" Target="../customXml/item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customXml" Target="../customXml/item4.xml"/><Relationship Id="rId10"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styles" Target="styles.xml"/><Relationship Id="rId14" Type="http://schemas.openxmlformats.org/officeDocument/2006/relationships/customXml" Target="../customXml/item3.xml"/></Relationships>
</file>

<file path=xl/ctrlProps/ctrlProp1.xml><?xml version="1.0" encoding="utf-8"?>
<formControlPr xmlns="http://schemas.microsoft.com/office/spreadsheetml/2009/9/main" objectType="CheckBox" checked="Checked" fmlaLink="$AB$44" lockText="1" noThreeD="1"/>
</file>

<file path=xl/ctrlProps/ctrlProp2.xml><?xml version="1.0" encoding="utf-8"?>
<formControlPr xmlns="http://schemas.microsoft.com/office/spreadsheetml/2009/9/main" objectType="CheckBox" checked="Checked" fmlaLink="$AC$70" lockText="1" noThreeD="1"/>
</file>

<file path=xl/ctrlProps/ctrlProp3.xml><?xml version="1.0" encoding="utf-8"?>
<formControlPr xmlns="http://schemas.microsoft.com/office/spreadsheetml/2009/9/main" objectType="CheckBox" checked="Checked" lockText="1" noThreeD="1"/>
</file>

<file path=xl/ctrlProps/ctrlProp4.xml><?xml version="1.0" encoding="utf-8"?>
<formControlPr xmlns="http://schemas.microsoft.com/office/spreadsheetml/2009/9/main" objectType="CheckBox" lockText="1" noThreeD="1"/>
</file>

<file path=xl/ctrlProps/ctrlProp5.xml><?xml version="1.0" encoding="utf-8"?>
<formControlPr xmlns="http://schemas.microsoft.com/office/spreadsheetml/2009/9/main" objectType="CheckBox" lockText="1" noThreeD="1"/>
</file>

<file path=xl/ctrlProps/ctrlProp6.xml><?xml version="1.0" encoding="utf-8"?>
<formControlPr xmlns="http://schemas.microsoft.com/office/spreadsheetml/2009/9/main" objectType="CheckBox" checked="Checked" lockText="1" noThreeD="1"/>
</file>

<file path=xl/ctrlProps/ctrlProp7.xml><?xml version="1.0" encoding="utf-8"?>
<formControlPr xmlns="http://schemas.microsoft.com/office/spreadsheetml/2009/9/main" objectType="CheckBox" lockText="1" noThreeD="1"/>
</file>

<file path=xl/ctrlProps/ctrlProp8.xml><?xml version="1.0" encoding="utf-8"?>
<formControlPr xmlns="http://schemas.microsoft.com/office/spreadsheetml/2009/9/main" objectType="CheckBox" lockText="1" noThreeD="1"/>
</file>

<file path=xl/ctrlProps/ctrlProp9.xml><?xml version="1.0" encoding="utf-8"?>
<formControlPr xmlns="http://schemas.microsoft.com/office/spreadsheetml/2009/9/main" objectType="CheckBox" checked="Checked" lockText="1" noThreeD="1"/>
</file>

<file path=xl/ctrlProps/ctrlProp10.xml><?xml version="1.0" encoding="utf-8"?>
<formControlPr xmlns="http://schemas.microsoft.com/office/spreadsheetml/2009/9/main" objectType="CheckBox" checked="Checked" lockText="1" noThreeD="1"/>
</file>

<file path=xl/ctrlProps/ctrlProp11.xml><?xml version="1.0" encoding="utf-8"?>
<formControlPr xmlns="http://schemas.microsoft.com/office/spreadsheetml/2009/9/main" objectType="CheckBox" checked="Checked" lockText="1" noThreeD="1"/>
</file>

<file path=xl/ctrlProps/ctrlProp12.xml><?xml version="1.0" encoding="utf-8"?>
<formControlPr xmlns="http://schemas.microsoft.com/office/spreadsheetml/2009/9/main" objectType="CheckBox" checked="Checked" lockText="1" noThreeD="1"/>
</file>

<file path=xl/ctrlProps/ctrlProp13.xml><?xml version="1.0" encoding="utf-8"?>
<formControlPr xmlns="http://schemas.microsoft.com/office/spreadsheetml/2009/9/main" objectType="CheckBox" checked="Checked" lockText="1" noThreeD="1"/>
</file>

<file path=xl/ctrlProps/ctrlProp14.xml><?xml version="1.0" encoding="utf-8"?>
<formControlPr xmlns="http://schemas.microsoft.com/office/spreadsheetml/2009/9/main" objectType="CheckBox" checked="Checked" lockText="1" noThreeD="1"/>
</file>

<file path=xl/ctrlProps/ctrlProp15.xml><?xml version="1.0" encoding="utf-8"?>
<formControlPr xmlns="http://schemas.microsoft.com/office/spreadsheetml/2009/9/main" objectType="CheckBox" checked="Checked" lockText="1" noThreeD="1"/>
</file>

<file path=xl/ctrlProps/ctrlProp16.xml><?xml version="1.0" encoding="utf-8"?>
<formControlPr xmlns="http://schemas.microsoft.com/office/spreadsheetml/2009/9/main" objectType="CheckBox" checked="Checked" lockText="1" noThreeD="1"/>
</file>

<file path=xl/ctrlProps/ctrlProp17.xml><?xml version="1.0" encoding="utf-8"?>
<formControlPr xmlns="http://schemas.microsoft.com/office/spreadsheetml/2009/9/main" objectType="CheckBox" checked="Checked" lockText="1" noThreeD="1"/>
</file>

<file path=xl/ctrlProps/ctrlProp18.xml><?xml version="1.0" encoding="utf-8"?>
<formControlPr xmlns="http://schemas.microsoft.com/office/spreadsheetml/2009/9/main" objectType="CheckBox" checked="Checked" lockText="1" noThreeD="1"/>
</file>

<file path=xl/ctrlProps/ctrlProp19.xml><?xml version="1.0" encoding="utf-8"?>
<formControlPr xmlns="http://schemas.microsoft.com/office/spreadsheetml/2009/9/main" objectType="CheckBox" checked="Checked" lockText="1" noThreeD="1"/>
</file>

<file path=xl/ctrlProps/ctrlProp20.xml><?xml version="1.0" encoding="utf-8"?>
<formControlPr xmlns="http://schemas.microsoft.com/office/spreadsheetml/2009/9/main" objectType="CheckBox" checked="Checked" lockText="1" noThreeD="1"/>
</file>

<file path=xl/ctrlProps/ctrlProp21.xml><?xml version="1.0" encoding="utf-8"?>
<formControlPr xmlns="http://schemas.microsoft.com/office/spreadsheetml/2009/9/main" objectType="CheckBox" checked="Checked" lockText="1" noThreeD="1"/>
</file>

<file path=xl/ctrlProps/ctrlProp22.xml><?xml version="1.0" encoding="utf-8"?>
<formControlPr xmlns="http://schemas.microsoft.com/office/spreadsheetml/2009/9/main" objectType="CheckBox" checked="Checked" lockText="1" noThreeD="1"/>
</file>

<file path=xl/ctrlProps/ctrlProp23.xml><?xml version="1.0" encoding="utf-8"?>
<formControlPr xmlns="http://schemas.microsoft.com/office/spreadsheetml/2009/9/main" objectType="CheckBox" checked="Checked" lockText="1" noThreeD="1"/>
</file>

<file path=xl/ctrlProps/ctrlProp24.xml><?xml version="1.0" encoding="utf-8"?>
<formControlPr xmlns="http://schemas.microsoft.com/office/spreadsheetml/2009/9/main" objectType="CheckBox" checked="Checked" lockText="1" noThreeD="1"/>
</file>

<file path=xl/ctrlProps/ctrlProp25.xml><?xml version="1.0" encoding="utf-8"?>
<formControlPr xmlns="http://schemas.microsoft.com/office/spreadsheetml/2009/9/main" objectType="CheckBox" checked="Checked" lockText="1" noThreeD="1"/>
</file>

<file path=xl/ctrlProps/ctrlProp26.xml><?xml version="1.0" encoding="utf-8"?>
<formControlPr xmlns="http://schemas.microsoft.com/office/spreadsheetml/2009/9/main" objectType="CheckBox" checked="Checked" fmlaLink="$AA$83" lockText="1" noThreeD="1"/>
</file>

<file path=xl/ctrlProps/ctrlProp27.xml><?xml version="1.0" encoding="utf-8"?>
<formControlPr xmlns="http://schemas.microsoft.com/office/spreadsheetml/2009/9/main" objectType="CheckBox" checked="Checked" lockText="1" noThreeD="1"/>
</file>

<file path=xl/ctrlProps/ctrlProp28.xml><?xml version="1.0" encoding="utf-8"?>
<formControlPr xmlns="http://schemas.microsoft.com/office/spreadsheetml/2009/9/main" objectType="CheckBox" checked="Checked" lockText="1" noThreeD="1"/>
</file>

<file path=xl/ctrlProps/ctrlProp29.xml><?xml version="1.0" encoding="utf-8"?>
<formControlPr xmlns="http://schemas.microsoft.com/office/spreadsheetml/2009/9/main" objectType="CheckBox" checked="Checked" fmlaLink="$AD$71" lockText="1" noThreeD="1"/>
</file>

<file path=xl/ctrlProps/ctrlProp30.xml><?xml version="1.0" encoding="utf-8"?>
<formControlPr xmlns="http://schemas.microsoft.com/office/spreadsheetml/2009/9/main" objectType="CheckBox" checked="Checked" fmlaLink="$AD$72" lockText="1" noThreeD="1"/>
</file>

<file path=xl/ctrlProps/ctrlProp31.xml><?xml version="1.0" encoding="utf-8"?>
<formControlPr xmlns="http://schemas.microsoft.com/office/spreadsheetml/2009/9/main" objectType="CheckBox" checked="Checked" lockText="1" noThreeD="1"/>
</file>

<file path=xl/ctrlProps/ctrlProp32.xml><?xml version="1.0" encoding="utf-8"?>
<formControlPr xmlns="http://schemas.microsoft.com/office/spreadsheetml/2009/9/main" objectType="CheckBox" checked="Checked" fmlaLink="$AA$83" lockText="1" noThreeD="1"/>
</file>

<file path=xl/ctrlProps/ctrlProp33.xml><?xml version="1.0" encoding="utf-8"?>
<formControlPr xmlns="http://schemas.microsoft.com/office/spreadsheetml/2009/9/main" objectType="CheckBox" fmlaLink="$AB$43" lockText="1" noThreeD="1"/>
</file>

<file path=xl/ctrlProps/ctrlProp34.xml><?xml version="1.0" encoding="utf-8"?>
<formControlPr xmlns="http://schemas.microsoft.com/office/spreadsheetml/2009/9/main" objectType="CheckBox" fmlaLink="'School-level PFEP'!$C$66:$F$66" lockText="1" noThreeD="1"/>
</file>

<file path=xl/ctrlProps/ctrlProp35.xml><?xml version="1.0" encoding="utf-8"?>
<formControlPr xmlns="http://schemas.microsoft.com/office/spreadsheetml/2009/9/main" objectType="CheckBox" fmlaLink="'School-level PFEP'!$C$67:$F$67" lockText="1" noThreeD="1"/>
</file>

<file path=xl/ctrlProps/ctrlProp36.xml><?xml version="1.0" encoding="utf-8"?>
<formControlPr xmlns="http://schemas.microsoft.com/office/spreadsheetml/2009/9/main" objectType="CheckBox" lockText="1" noThreeD="1"/>
</file>

<file path=xl/ctrlProps/ctrlProp37.xml><?xml version="1.0" encoding="utf-8"?>
<formControlPr xmlns="http://schemas.microsoft.com/office/spreadsheetml/2009/9/main" objectType="CheckBox" checked="Checked" lockText="1" noThreeD="1"/>
</file>

<file path=xl/ctrlProps/ctrlProp38.xml><?xml version="1.0" encoding="utf-8"?>
<formControlPr xmlns="http://schemas.microsoft.com/office/spreadsheetml/2009/9/main" objectType="CheckBox" checked="Checked" lockText="1" noThreeD="1"/>
</file>

<file path=xl/ctrlProps/ctrlProp39.xml><?xml version="1.0" encoding="utf-8"?>
<formControlPr xmlns="http://schemas.microsoft.com/office/spreadsheetml/2009/9/main" objectType="CheckBox" checked="Checked" lockText="1" noThreeD="1"/>
</file>

<file path=xl/ctrlProps/ctrlProp40.xml><?xml version="1.0" encoding="utf-8"?>
<formControlPr xmlns="http://schemas.microsoft.com/office/spreadsheetml/2009/9/main" objectType="CheckBox" checked="Checked" lockText="1" noThreeD="1"/>
</file>

<file path=xl/ctrlProps/ctrlProp41.xml><?xml version="1.0" encoding="utf-8"?>
<formControlPr xmlns="http://schemas.microsoft.com/office/spreadsheetml/2009/9/main" objectType="CheckBox" checked="Checked" lockText="1" noThreeD="1"/>
</file>

<file path=xl/ctrlProps/ctrlProp42.xml><?xml version="1.0" encoding="utf-8"?>
<formControlPr xmlns="http://schemas.microsoft.com/office/spreadsheetml/2009/9/main" objectType="CheckBox" checked="Checked" lockText="1" noThreeD="1"/>
</file>

<file path=xl/ctrlProps/ctrlProp43.xml><?xml version="1.0" encoding="utf-8"?>
<formControlPr xmlns="http://schemas.microsoft.com/office/spreadsheetml/2009/9/main" objectType="CheckBox" checked="Checked" lockText="1" noThreeD="1"/>
</file>

<file path=xl/ctrlProps/ctrlProp44.xml><?xml version="1.0" encoding="utf-8"?>
<formControlPr xmlns="http://schemas.microsoft.com/office/spreadsheetml/2009/9/main" objectType="CheckBox" checked="Checked" lockText="1" noThreeD="1"/>
</file>

<file path=xl/ctrlProps/ctrlProp45.xml><?xml version="1.0" encoding="utf-8"?>
<formControlPr xmlns="http://schemas.microsoft.com/office/spreadsheetml/2009/9/main" objectType="CheckBox" checked="Checked" lockText="1" noThreeD="1"/>
</file>

<file path=xl/ctrlProps/ctrlProp46.xml><?xml version="1.0" encoding="utf-8"?>
<formControlPr xmlns="http://schemas.microsoft.com/office/spreadsheetml/2009/9/main" objectType="CheckBox" checked="Checked" lockText="1" noThreeD="1"/>
</file>

<file path=xl/ctrlProps/ctrlProp47.xml><?xml version="1.0" encoding="utf-8"?>
<formControlPr xmlns="http://schemas.microsoft.com/office/spreadsheetml/2009/9/main" objectType="CheckBox" checked="Checked" lockText="1" noThreeD="1"/>
</file>

<file path=xl/ctrlProps/ctrlProp48.xml><?xml version="1.0" encoding="utf-8"?>
<formControlPr xmlns="http://schemas.microsoft.com/office/spreadsheetml/2009/9/main" objectType="CheckBox" checked="Checked" lockText="1" noThreeD="1"/>
</file>

<file path=xl/ctrlProps/ctrlProp49.xml><?xml version="1.0" encoding="utf-8"?>
<formControlPr xmlns="http://schemas.microsoft.com/office/spreadsheetml/2009/9/main" objectType="CheckBox" checked="Checked" lockText="1" noThreeD="1"/>
</file>

<file path=xl/ctrlProps/ctrlProp50.xml><?xml version="1.0" encoding="utf-8"?>
<formControlPr xmlns="http://schemas.microsoft.com/office/spreadsheetml/2009/9/main" objectType="CheckBox" checked="Checked" lockText="1" noThreeD="1"/>
</file>

<file path=xl/ctrlProps/ctrlProp51.xml><?xml version="1.0" encoding="utf-8"?>
<formControlPr xmlns="http://schemas.microsoft.com/office/spreadsheetml/2009/9/main" objectType="CheckBox" checked="Checked" lockText="1" noThreeD="1"/>
</file>

<file path=xl/ctrlProps/ctrlProp52.xml><?xml version="1.0" encoding="utf-8"?>
<formControlPr xmlns="http://schemas.microsoft.com/office/spreadsheetml/2009/9/main" objectType="CheckBox" checked="Checked" lockText="1" noThreeD="1"/>
</file>

<file path=xl/ctrlProps/ctrlProp53.xml><?xml version="1.0" encoding="utf-8"?>
<formControlPr xmlns="http://schemas.microsoft.com/office/spreadsheetml/2009/9/main" objectType="CheckBox" checked="Checked" lockText="1" noThreeD="1"/>
</file>

<file path=xl/ctrlProps/ctrlProp54.xml><?xml version="1.0" encoding="utf-8"?>
<formControlPr xmlns="http://schemas.microsoft.com/office/spreadsheetml/2009/9/main" objectType="CheckBox" checked="Checked" lockText="1" noThreeD="1"/>
</file>

<file path=xl/ctrlProps/ctrlProp55.xml><?xml version="1.0" encoding="utf-8"?>
<formControlPr xmlns="http://schemas.microsoft.com/office/spreadsheetml/2009/9/main" objectType="CheckBox" checked="Checked" lockText="1" noThreeD="1"/>
</file>

<file path=xl/ctrlProps/ctrlProp56.xml><?xml version="1.0" encoding="utf-8"?>
<formControlPr xmlns="http://schemas.microsoft.com/office/spreadsheetml/2009/9/main" objectType="CheckBox" checked="Checked" lockText="1" noThreeD="1"/>
</file>

<file path=xl/ctrlProps/ctrlProp57.xml><?xml version="1.0" encoding="utf-8"?>
<formControlPr xmlns="http://schemas.microsoft.com/office/spreadsheetml/2009/9/main" objectType="CheckBox" checked="Checked" lockText="1" noThreeD="1"/>
</file>

<file path=xl/ctrlProps/ctrlProp58.xml><?xml version="1.0" encoding="utf-8"?>
<formControlPr xmlns="http://schemas.microsoft.com/office/spreadsheetml/2009/9/main" objectType="CheckBox" checked="Checked" lockText="1" noThreeD="1"/>
</file>

<file path=xl/ctrlProps/ctrlProp59.xml><?xml version="1.0" encoding="utf-8"?>
<formControlPr xmlns="http://schemas.microsoft.com/office/spreadsheetml/2009/9/main" objectType="CheckBox" checked="Checked" lockText="1" noThreeD="1"/>
</file>

<file path=xl/ctrlProps/ctrlProp60.xml><?xml version="1.0" encoding="utf-8"?>
<formControlPr xmlns="http://schemas.microsoft.com/office/spreadsheetml/2009/9/main" objectType="CheckBox" checked="Checked" lockText="1" noThreeD="1"/>
</file>

<file path=xl/ctrlProps/ctrlProp61.xml><?xml version="1.0" encoding="utf-8"?>
<formControlPr xmlns="http://schemas.microsoft.com/office/spreadsheetml/2009/9/main" objectType="CheckBox" checked="Checked" lockText="1" noThreeD="1"/>
</file>

<file path=xl/ctrlProps/ctrlProp62.xml><?xml version="1.0" encoding="utf-8"?>
<formControlPr xmlns="http://schemas.microsoft.com/office/spreadsheetml/2009/9/main" objectType="CheckBox" checked="Checked" lockText="1" noThreeD="1"/>
</file>

<file path=xl/ctrlProps/ctrlProp63.xml><?xml version="1.0" encoding="utf-8"?>
<formControlPr xmlns="http://schemas.microsoft.com/office/spreadsheetml/2009/9/main" objectType="CheckBox" checked="Checked" fmlaLink="#REF!" lockText="1" noThreeD="1"/>
</file>

<file path=xl/ctrlProps/ctrlProp64.xml><?xml version="1.0" encoding="utf-8"?>
<formControlPr xmlns="http://schemas.microsoft.com/office/spreadsheetml/2009/9/main" objectType="CheckBox" checked="Checked" fmlaLink="#REF!" lockText="1" noThreeD="1"/>
</file>

<file path=xl/ctrlProps/ctrlProp65.xml><?xml version="1.0" encoding="utf-8"?>
<formControlPr xmlns="http://schemas.microsoft.com/office/spreadsheetml/2009/9/main" objectType="CheckBox" checked="Checked" lockText="1" noThreeD="1"/>
</file>

<file path=xl/ctrlProps/ctrlProp66.xml><?xml version="1.0" encoding="utf-8"?>
<formControlPr xmlns="http://schemas.microsoft.com/office/spreadsheetml/2009/9/main" objectType="CheckBox" checked="Checked" fmlaLink="#REF!" lockText="1" noThreeD="1"/>
</file>

<file path=xl/ctrlProps/ctrlProp67.xml><?xml version="1.0" encoding="utf-8"?>
<formControlPr xmlns="http://schemas.microsoft.com/office/spreadsheetml/2009/9/main" objectType="CheckBox" checked="Checked" fmlaLink="#REF!" lockText="1" noThreeD="1"/>
</file>

<file path=xl/ctrlProps/ctrlProp68.xml><?xml version="1.0" encoding="utf-8"?>
<formControlPr xmlns="http://schemas.microsoft.com/office/spreadsheetml/2009/9/main" objectType="CheckBox" checked="Checked" fmlaLink="#REF!" lockText="1" noThreeD="1"/>
</file>

<file path=xl/ctrlProps/ctrlProp69.xml><?xml version="1.0" encoding="utf-8"?>
<formControlPr xmlns="http://schemas.microsoft.com/office/spreadsheetml/2009/9/main" objectType="CheckBox" fmlaLink="'School-level PFEP'!$AB$43" lockText="1" noThreeD="1"/>
</file>

<file path=xl/ctrlProps/ctrlProp70.xml><?xml version="1.0" encoding="utf-8"?>
<formControlPr xmlns="http://schemas.microsoft.com/office/spreadsheetml/2009/9/main" objectType="CheckBox" checked="Checked" fmlaLink="'School-level PFEP'!$AB$44" lockText="1" noThreeD="1"/>
</file>

<file path=xl/ctrlProps/ctrlProp71.xml><?xml version="1.0" encoding="utf-8"?>
<formControlPr xmlns="http://schemas.microsoft.com/office/spreadsheetml/2009/9/main" objectType="CheckBox" fmlaLink="'School-level PFEP'!$C$66:$F$66" lockText="1" noThreeD="1"/>
</file>

<file path=xl/ctrlProps/ctrlProp72.xml><?xml version="1.0" encoding="utf-8"?>
<formControlPr xmlns="http://schemas.microsoft.com/office/spreadsheetml/2009/9/main" objectType="CheckBox" fmlaLink="'School-level PFEP'!$C$67:$F$67" lockText="1" noThreeD="1"/>
</file>

<file path=xl/ctrlProps/ctrlProp73.xml><?xml version="1.0" encoding="utf-8"?>
<formControlPr xmlns="http://schemas.microsoft.com/office/spreadsheetml/2009/9/main" objectType="CheckBox" checked="Checked" fmlaLink="#REF!" lockText="1" noThreeD="1"/>
</file>

<file path=xl/ctrlProps/ctrlProp74.xml><?xml version="1.0" encoding="utf-8"?>
<formControlPr xmlns="http://schemas.microsoft.com/office/spreadsheetml/2009/9/main" objectType="CheckBox" lockText="1" noThreeD="1"/>
</file>

<file path=xl/ctrlProps/ctrlProp75.xml><?xml version="1.0" encoding="utf-8"?>
<formControlPr xmlns="http://schemas.microsoft.com/office/spreadsheetml/2009/9/main" objectType="CheckBox" checked="Checked" lockText="1" noThreeD="1"/>
</file>

<file path=xl/ctrlProps/ctrlProp76.xml><?xml version="1.0" encoding="utf-8"?>
<formControlPr xmlns="http://schemas.microsoft.com/office/spreadsheetml/2009/9/main" objectType="CheckBox" checked="Checked" lockText="1" noThreeD="1"/>
</file>

<file path=xl/ctrlProps/ctrlProp77.xml><?xml version="1.0" encoding="utf-8"?>
<formControlPr xmlns="http://schemas.microsoft.com/office/spreadsheetml/2009/9/main" objectType="CheckBox" lockText="1" noThreeD="1"/>
</file>

<file path=xl/ctrlProps/ctrlProp78.xml><?xml version="1.0" encoding="utf-8"?>
<formControlPr xmlns="http://schemas.microsoft.com/office/spreadsheetml/2009/9/main" objectType="CheckBox" lockText="1" noThreeD="1"/>
</file>

<file path=xl/ctrlProps/ctrlProp79.xml><?xml version="1.0" encoding="utf-8"?>
<formControlPr xmlns="http://schemas.microsoft.com/office/spreadsheetml/2009/9/main" objectType="CheckBox" lockText="1" noThreeD="1"/>
</file>

<file path=xl/ctrlProps/ctrlProp80.xml><?xml version="1.0" encoding="utf-8"?>
<formControlPr xmlns="http://schemas.microsoft.com/office/spreadsheetml/2009/9/main" objectType="CheckBox" lockText="1" noThreeD="1"/>
</file>

<file path=xl/ctrlProps/ctrlProp81.xml><?xml version="1.0" encoding="utf-8"?>
<formControlPr xmlns="http://schemas.microsoft.com/office/spreadsheetml/2009/9/main" objectType="CheckBox" checked="Checked" lockText="1" noThreeD="1"/>
</file>

<file path=xl/ctrlProps/ctrlProp82.xml><?xml version="1.0" encoding="utf-8"?>
<formControlPr xmlns="http://schemas.microsoft.com/office/spreadsheetml/2009/9/main" objectType="CheckBox" checked="Checked" lockText="1" noThreeD="1"/>
</file>

<file path=xl/ctrlProps/ctrlProp83.xml><?xml version="1.0" encoding="utf-8"?>
<formControlPr xmlns="http://schemas.microsoft.com/office/spreadsheetml/2009/9/main" objectType="CheckBox" checked="Checked" lockText="1" noThreeD="1"/>
</file>

<file path=xl/ctrlProps/ctrlProp84.xml><?xml version="1.0" encoding="utf-8"?>
<formControlPr xmlns="http://schemas.microsoft.com/office/spreadsheetml/2009/9/main" objectType="CheckBox" checked="Checked" lockText="1" noThreeD="1"/>
</file>

<file path=xl/ctrlProps/ctrlProp85.xml><?xml version="1.0" encoding="utf-8"?>
<formControlPr xmlns="http://schemas.microsoft.com/office/spreadsheetml/2009/9/main" objectType="CheckBox" checked="Checked" lockText="1" noThreeD="1"/>
</file>

<file path=xl/ctrlProps/ctrlProp86.xml><?xml version="1.0" encoding="utf-8"?>
<formControlPr xmlns="http://schemas.microsoft.com/office/spreadsheetml/2009/9/main" objectType="CheckBox" checked="Checked" lockText="1" noThreeD="1"/>
</file>

<file path=xl/ctrlProps/ctrlProp87.xml><?xml version="1.0" encoding="utf-8"?>
<formControlPr xmlns="http://schemas.microsoft.com/office/spreadsheetml/2009/9/main" objectType="CheckBox" checked="Checked" lockText="1" noThreeD="1"/>
</file>

<file path=xl/ctrlProps/ctrlProp88.xml><?xml version="1.0" encoding="utf-8"?>
<formControlPr xmlns="http://schemas.microsoft.com/office/spreadsheetml/2009/9/main" objectType="CheckBox" checked="Checked" lockText="1" noThreeD="1"/>
</file>

<file path=xl/ctrlProps/ctrlProp89.xml><?xml version="1.0" encoding="utf-8"?>
<formControlPr xmlns="http://schemas.microsoft.com/office/spreadsheetml/2009/9/main" objectType="CheckBox" checked="Checked" lockText="1" noThreeD="1"/>
</file>

<file path=xl/ctrlProps/ctrlProp90.xml><?xml version="1.0" encoding="utf-8"?>
<formControlPr xmlns="http://schemas.microsoft.com/office/spreadsheetml/2009/9/main" objectType="CheckBox" lockText="1" noThreeD="1"/>
</file>

<file path=xl/ctrlProps/ctrlProp91.xml><?xml version="1.0" encoding="utf-8"?>
<formControlPr xmlns="http://schemas.microsoft.com/office/spreadsheetml/2009/9/main" objectType="CheckBox" checked="Checked" lockText="1" noThreeD="1"/>
</file>

<file path=xl/ctrlProps/ctrlProp92.xml><?xml version="1.0" encoding="utf-8"?>
<formControlPr xmlns="http://schemas.microsoft.com/office/spreadsheetml/2009/9/main" objectType="CheckBox" checked="Checked" lockText="1" noThreeD="1"/>
</file>

<file path=xl/ctrlProps/ctrlProp93.xml><?xml version="1.0" encoding="utf-8"?>
<formControlPr xmlns="http://schemas.microsoft.com/office/spreadsheetml/2009/9/main" objectType="CheckBox" checked="Checked" lockText="1" noThreeD="1"/>
</file>

<file path=xl/ctrlProps/ctrlProp94.xml><?xml version="1.0" encoding="utf-8"?>
<formControlPr xmlns="http://schemas.microsoft.com/office/spreadsheetml/2009/9/main" objectType="CheckBox" checked="Checked" lockText="1" noThreeD="1"/>
</file>

<file path=xl/ctrlProps/ctrlProp95.xml><?xml version="1.0" encoding="utf-8"?>
<formControlPr xmlns="http://schemas.microsoft.com/office/spreadsheetml/2009/9/main" objectType="CheckBox" checked="Checked" lockText="1" noThreeD="1"/>
</file>

<file path=xl/ctrlProps/ctrlProp96.xml><?xml version="1.0" encoding="utf-8"?>
<formControlPr xmlns="http://schemas.microsoft.com/office/spreadsheetml/2009/9/main" objectType="CheckBox" checked="Checked" fmlaLink="#REF!" lockText="1" noThreeD="1"/>
</file>

<file path=xl/ctrlProps/ctrlProp97.xml><?xml version="1.0" encoding="utf-8"?>
<formControlPr xmlns="http://schemas.microsoft.com/office/spreadsheetml/2009/9/main" objectType="CheckBox" checked="Checked" fmlaLink="#REF!" lockText="1" noThreeD="1"/>
</file>

<file path=xl/ctrlProps/ctrlProp98.xml><?xml version="1.0" encoding="utf-8"?>
<formControlPr xmlns="http://schemas.microsoft.com/office/spreadsheetml/2009/9/main" objectType="CheckBox" checked="Checked" lockText="1" noThreeD="1"/>
</file>

<file path=xl/ctrlProps/ctrlProp99.xml><?xml version="1.0" encoding="utf-8"?>
<formControlPr xmlns="http://schemas.microsoft.com/office/spreadsheetml/2009/9/main" objectType="CheckBox" checked="Checked" lockText="1" noThreeD="1"/>
</file>

<file path=xl/ctrlProps/ctrlProp100.xml><?xml version="1.0" encoding="utf-8"?>
<formControlPr xmlns="http://schemas.microsoft.com/office/spreadsheetml/2009/9/main" objectType="CheckBox" checked="Checked" fmlaLink="#REF!" lockText="1" noThreeD="1"/>
</file>

<file path=xl/ctrlProps/ctrlProp101.xml><?xml version="1.0" encoding="utf-8"?>
<formControlPr xmlns="http://schemas.microsoft.com/office/spreadsheetml/2009/9/main" objectType="CheckBox" checked="Checked" fmlaLink="#REF!" lockText="1" noThreeD="1"/>
</file>

<file path=xl/ctrlProps/ctrlProp102.xml><?xml version="1.0" encoding="utf-8"?>
<formControlPr xmlns="http://schemas.microsoft.com/office/spreadsheetml/2009/9/main" objectType="CheckBox" lockText="1" noThreeD="1"/>
</file>

<file path=xl/ctrlProps/ctrlProp103.xml><?xml version="1.0" encoding="utf-8"?>
<formControlPr xmlns="http://schemas.microsoft.com/office/spreadsheetml/2009/9/main" objectType="CheckBox" lockText="1" noThreeD="1"/>
</file>

<file path=xl/ctrlProps/ctrlProp104.xml><?xml version="1.0" encoding="utf-8"?>
<formControlPr xmlns="http://schemas.microsoft.com/office/spreadsheetml/2009/9/main" objectType="CheckBox" lockText="1" noThreeD="1"/>
</file>

<file path=xl/ctrlProps/ctrlProp105.xml><?xml version="1.0" encoding="utf-8"?>
<formControlPr xmlns="http://schemas.microsoft.com/office/spreadsheetml/2009/9/main" objectType="CheckBox" checked="Checked" lockText="1" noThreeD="1"/>
</file>

<file path=xl/ctrlProps/ctrlProp106.xml><?xml version="1.0" encoding="utf-8"?>
<formControlPr xmlns="http://schemas.microsoft.com/office/spreadsheetml/2009/9/main" objectType="CheckBox" checked="Checked" lockText="1" noThreeD="1"/>
</file>

<file path=xl/ctrlProps/ctrlProp107.xml><?xml version="1.0" encoding="utf-8"?>
<formControlPr xmlns="http://schemas.microsoft.com/office/spreadsheetml/2009/9/main" objectType="CheckBox" checked="Checked" lockText="1" noThreeD="1"/>
</file>

<file path=xl/ctrlProps/ctrlProp108.xml><?xml version="1.0" encoding="utf-8"?>
<formControlPr xmlns="http://schemas.microsoft.com/office/spreadsheetml/2009/9/main" objectType="CheckBox" checked="Checked" lockText="1" noThreeD="1"/>
</file>

<file path=xl/ctrlProps/ctrlProp109.xml><?xml version="1.0" encoding="utf-8"?>
<formControlPr xmlns="http://schemas.microsoft.com/office/spreadsheetml/2009/9/main" objectType="CheckBox" checked="Checked" lockText="1" noThreeD="1"/>
</file>

<file path=xl/ctrlProps/ctrlProp110.xml><?xml version="1.0" encoding="utf-8"?>
<formControlPr xmlns="http://schemas.microsoft.com/office/spreadsheetml/2009/9/main" objectType="CheckBox" checked="Checked" lockText="1" noThreeD="1"/>
</file>

<file path=xl/ctrlProps/ctrlProp111.xml><?xml version="1.0" encoding="utf-8"?>
<formControlPr xmlns="http://schemas.microsoft.com/office/spreadsheetml/2009/9/main" objectType="CheckBox" checked="Checked" lockText="1" noThreeD="1"/>
</file>

<file path=xl/ctrlProps/ctrlProp112.xml><?xml version="1.0" encoding="utf-8"?>
<formControlPr xmlns="http://schemas.microsoft.com/office/spreadsheetml/2009/9/main" objectType="CheckBox" checked="Checked" lockText="1" noThreeD="1"/>
</file>

<file path=xl/ctrlProps/ctrlProp113.xml><?xml version="1.0" encoding="utf-8"?>
<formControlPr xmlns="http://schemas.microsoft.com/office/spreadsheetml/2009/9/main" objectType="CheckBox" checked="Checked" lockText="1" noThreeD="1"/>
</file>

<file path=xl/ctrlProps/ctrlProp114.xml><?xml version="1.0" encoding="utf-8"?>
<formControlPr xmlns="http://schemas.microsoft.com/office/spreadsheetml/2009/9/main" objectType="CheckBox" checked="Checked" lockText="1" noThreeD="1"/>
</file>

<file path=xl/ctrlProps/ctrlProp115.xml><?xml version="1.0" encoding="utf-8"?>
<formControlPr xmlns="http://schemas.microsoft.com/office/spreadsheetml/2009/9/main" objectType="CheckBox" checked="Checked" lockText="1" noThreeD="1"/>
</file>

<file path=xl/ctrlProps/ctrlProp116.xml><?xml version="1.0" encoding="utf-8"?>
<formControlPr xmlns="http://schemas.microsoft.com/office/spreadsheetml/2009/9/main" objectType="CheckBox" checked="Checked" lockText="1" noThreeD="1"/>
</file>

<file path=xl/ctrlProps/ctrlProp117.xml><?xml version="1.0" encoding="utf-8"?>
<formControlPr xmlns="http://schemas.microsoft.com/office/spreadsheetml/2009/9/main" objectType="CheckBox" checked="Checked" lockText="1" noThreeD="1"/>
</file>

<file path=xl/ctrlProps/ctrlProp118.xml><?xml version="1.0" encoding="utf-8"?>
<formControlPr xmlns="http://schemas.microsoft.com/office/spreadsheetml/2009/9/main" objectType="CheckBox" checked="Checked" lockText="1" noThreeD="1"/>
</file>

<file path=xl/ctrlProps/ctrlProp119.xml><?xml version="1.0" encoding="utf-8"?>
<formControlPr xmlns="http://schemas.microsoft.com/office/spreadsheetml/2009/9/main" objectType="CheckBox" checked="Checked" lockText="1" noThreeD="1"/>
</file>

<file path=xl/ctrlProps/ctrlProp120.xml><?xml version="1.0" encoding="utf-8"?>
<formControlPr xmlns="http://schemas.microsoft.com/office/spreadsheetml/2009/9/main" objectType="CheckBox" checked="Checked" fmlaLink="#REF!" lockText="1" noThreeD="1"/>
</file>

<file path=xl/ctrlProps/ctrlProp121.xml><?xml version="1.0" encoding="utf-8"?>
<formControlPr xmlns="http://schemas.microsoft.com/office/spreadsheetml/2009/9/main" objectType="CheckBox" checked="Checked" fmlaLink="#REF!" lockText="1" noThreeD="1"/>
</file>

<file path=xl/ctrlProps/ctrlProp122.xml><?xml version="1.0" encoding="utf-8"?>
<formControlPr xmlns="http://schemas.microsoft.com/office/spreadsheetml/2009/9/main" objectType="CheckBox" checked="Checked" fmlaLink="#REF!" lockText="1" noThreeD="1"/>
</file>

<file path=xl/ctrlProps/ctrlProp123.xml><?xml version="1.0" encoding="utf-8"?>
<formControlPr xmlns="http://schemas.microsoft.com/office/spreadsheetml/2009/9/main" objectType="CheckBox" fmlaLink="'School-level PFEP'!$AB$43" lockText="1" noThreeD="1"/>
</file>

<file path=xl/ctrlProps/ctrlProp124.xml><?xml version="1.0" encoding="utf-8"?>
<formControlPr xmlns="http://schemas.microsoft.com/office/spreadsheetml/2009/9/main" objectType="CheckBox" fmlaLink="'School-level PFEP'!$C$66:$F$66" lockText="1" noThreeD="1"/>
</file>

<file path=xl/ctrlProps/ctrlProp125.xml><?xml version="1.0" encoding="utf-8"?>
<formControlPr xmlns="http://schemas.microsoft.com/office/spreadsheetml/2009/9/main" objectType="CheckBox" fmlaLink="'School-level PFEP'!$C$67:$F$67" lockText="1" noThreeD="1"/>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2" Type="http://schemas.openxmlformats.org/officeDocument/2006/relationships/image" Target="../media/image20.png"/><Relationship Id="rId1" Type="http://schemas.openxmlformats.org/officeDocument/2006/relationships/image" Target="../media/image19.png"/></Relationships>
</file>

<file path=xl/drawings/_rels/drawing3.xml.rels><?xml version="1.0" encoding="UTF-8" standalone="yes"?>
<Relationships xmlns="http://schemas.openxmlformats.org/package/2006/relationships"><Relationship Id="rId2" Type="http://schemas.openxmlformats.org/officeDocument/2006/relationships/image" Target="../media/image24.png"/><Relationship Id="rId1" Type="http://schemas.openxmlformats.org/officeDocument/2006/relationships/image" Target="../media/image23.PNG"/></Relationships>
</file>

<file path=xl/drawings/_rels/drawing4.xml.rels><?xml version="1.0" encoding="UTF-8" standalone="yes"?>
<Relationships xmlns="http://schemas.openxmlformats.org/package/2006/relationships"><Relationship Id="rId2" Type="http://schemas.openxmlformats.org/officeDocument/2006/relationships/image" Target="../media/image26.png"/><Relationship Id="rId1" Type="http://schemas.openxmlformats.org/officeDocument/2006/relationships/image" Target="../media/image23.PNG"/></Relationships>
</file>

<file path=xl/drawings/_rels/drawing5.xml.rels><?xml version="1.0" encoding="UTF-8" standalone="yes"?>
<Relationships xmlns="http://schemas.openxmlformats.org/package/2006/relationships"><Relationship Id="rId3" Type="http://schemas.openxmlformats.org/officeDocument/2006/relationships/image" Target="../media/image29.png"/><Relationship Id="rId2" Type="http://schemas.openxmlformats.org/officeDocument/2006/relationships/image" Target="../media/image28.png"/><Relationship Id="rId1" Type="http://schemas.openxmlformats.org/officeDocument/2006/relationships/image" Target="../media/image27.png"/></Relationships>
</file>

<file path=xl/drawings/_rels/vmlDrawing1.vml.rels><?xml version="1.0" encoding="UTF-8" standalone="yes"?>
<Relationships xmlns="http://schemas.openxmlformats.org/package/2006/relationships"><Relationship Id="rId8" Type="http://schemas.openxmlformats.org/officeDocument/2006/relationships/image" Target="../media/image12.emf"/><Relationship Id="rId13" Type="http://schemas.openxmlformats.org/officeDocument/2006/relationships/image" Target="../media/image17.emf"/><Relationship Id="rId3" Type="http://schemas.openxmlformats.org/officeDocument/2006/relationships/image" Target="../media/image7.emf"/><Relationship Id="rId7" Type="http://schemas.openxmlformats.org/officeDocument/2006/relationships/image" Target="../media/image11.emf"/><Relationship Id="rId12" Type="http://schemas.openxmlformats.org/officeDocument/2006/relationships/image" Target="../media/image16.emf"/><Relationship Id="rId2" Type="http://schemas.openxmlformats.org/officeDocument/2006/relationships/image" Target="../media/image6.emf"/><Relationship Id="rId1" Type="http://schemas.openxmlformats.org/officeDocument/2006/relationships/image" Target="../media/image5.emf"/><Relationship Id="rId6" Type="http://schemas.openxmlformats.org/officeDocument/2006/relationships/image" Target="../media/image10.emf"/><Relationship Id="rId11" Type="http://schemas.openxmlformats.org/officeDocument/2006/relationships/image" Target="../media/image15.emf"/><Relationship Id="rId5" Type="http://schemas.openxmlformats.org/officeDocument/2006/relationships/image" Target="../media/image9.emf"/><Relationship Id="rId10" Type="http://schemas.openxmlformats.org/officeDocument/2006/relationships/image" Target="../media/image14.emf"/><Relationship Id="rId4" Type="http://schemas.openxmlformats.org/officeDocument/2006/relationships/image" Target="../media/image8.emf"/><Relationship Id="rId9" Type="http://schemas.openxmlformats.org/officeDocument/2006/relationships/image" Target="../media/image13.emf"/><Relationship Id="rId14" Type="http://schemas.openxmlformats.org/officeDocument/2006/relationships/image" Target="../media/image18.emf"/></Relationships>
</file>

<file path=xl/drawings/_rels/vmlDrawing2.vml.rels><?xml version="1.0" encoding="UTF-8" standalone="yes"?>
<Relationships xmlns="http://schemas.openxmlformats.org/package/2006/relationships"><Relationship Id="rId2" Type="http://schemas.openxmlformats.org/officeDocument/2006/relationships/image" Target="../media/image22.png"/><Relationship Id="rId1" Type="http://schemas.openxmlformats.org/officeDocument/2006/relationships/image" Target="../media/image21.png"/></Relationships>
</file>

<file path=xl/drawings/_rels/vmlDrawing4.vml.rels><?xml version="1.0" encoding="UTF-8" standalone="yes"?>
<Relationships xmlns="http://schemas.openxmlformats.org/package/2006/relationships"><Relationship Id="rId2" Type="http://schemas.openxmlformats.org/officeDocument/2006/relationships/image" Target="../media/image22.png"/><Relationship Id="rId1" Type="http://schemas.openxmlformats.org/officeDocument/2006/relationships/image" Target="../media/image25.png"/></Relationships>
</file>

<file path=xl/drawings/_rels/vmlDrawing6.vml.rels><?xml version="1.0" encoding="UTF-8" standalone="yes"?>
<Relationships xmlns="http://schemas.openxmlformats.org/package/2006/relationships"><Relationship Id="rId2" Type="http://schemas.openxmlformats.org/officeDocument/2006/relationships/image" Target="../media/image22.png"/><Relationship Id="rId1" Type="http://schemas.openxmlformats.org/officeDocument/2006/relationships/image" Target="../media/image25.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131</xdr:row>
      <xdr:rowOff>161925</xdr:rowOff>
    </xdr:from>
    <xdr:to>
      <xdr:col>8</xdr:col>
      <xdr:colOff>600075</xdr:colOff>
      <xdr:row>175</xdr:row>
      <xdr:rowOff>180975</xdr:rowOff>
    </xdr:to>
    <xdr:pic>
      <xdr:nvPicPr>
        <xdr:cNvPr id="6" name="Picture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1"/>
        <a:stretch>
          <a:fillRect/>
        </a:stretch>
      </xdr:blipFill>
      <xdr:spPr>
        <a:xfrm>
          <a:off x="0" y="25117425"/>
          <a:ext cx="5476875" cy="8401050"/>
        </a:xfrm>
        <a:prstGeom prst="rect">
          <a:avLst/>
        </a:prstGeom>
      </xdr:spPr>
    </xdr:pic>
    <xdr:clientData/>
  </xdr:twoCellAnchor>
  <xdr:twoCellAnchor editAs="oneCell">
    <xdr:from>
      <xdr:col>0</xdr:col>
      <xdr:colOff>0</xdr:colOff>
      <xdr:row>88</xdr:row>
      <xdr:rowOff>57149</xdr:rowOff>
    </xdr:from>
    <xdr:to>
      <xdr:col>9</xdr:col>
      <xdr:colOff>28575</xdr:colOff>
      <xdr:row>132</xdr:row>
      <xdr:rowOff>9525</xdr:rowOff>
    </xdr:to>
    <xdr:pic>
      <xdr:nvPicPr>
        <xdr:cNvPr id="7" name="Picture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2"/>
        <a:stretch>
          <a:fillRect/>
        </a:stretch>
      </xdr:blipFill>
      <xdr:spPr>
        <a:xfrm>
          <a:off x="0" y="16821149"/>
          <a:ext cx="5514975" cy="8334376"/>
        </a:xfrm>
        <a:prstGeom prst="rect">
          <a:avLst/>
        </a:prstGeom>
      </xdr:spPr>
    </xdr:pic>
    <xdr:clientData/>
  </xdr:twoCellAnchor>
  <xdr:twoCellAnchor editAs="oneCell">
    <xdr:from>
      <xdr:col>0</xdr:col>
      <xdr:colOff>1</xdr:colOff>
      <xdr:row>44</xdr:row>
      <xdr:rowOff>38100</xdr:rowOff>
    </xdr:from>
    <xdr:to>
      <xdr:col>9</xdr:col>
      <xdr:colOff>0</xdr:colOff>
      <xdr:row>87</xdr:row>
      <xdr:rowOff>104776</xdr:rowOff>
    </xdr:to>
    <xdr:pic>
      <xdr:nvPicPr>
        <xdr:cNvPr id="8" name="Picture 7">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3"/>
        <a:stretch>
          <a:fillRect/>
        </a:stretch>
      </xdr:blipFill>
      <xdr:spPr>
        <a:xfrm>
          <a:off x="1" y="8420100"/>
          <a:ext cx="5486399" cy="8258176"/>
        </a:xfrm>
        <a:prstGeom prst="rect">
          <a:avLst/>
        </a:prstGeom>
      </xdr:spPr>
    </xdr:pic>
    <xdr:clientData/>
  </xdr:twoCellAnchor>
  <xdr:twoCellAnchor editAs="oneCell">
    <xdr:from>
      <xdr:col>0</xdr:col>
      <xdr:colOff>1</xdr:colOff>
      <xdr:row>0</xdr:row>
      <xdr:rowOff>0</xdr:rowOff>
    </xdr:from>
    <xdr:to>
      <xdr:col>8</xdr:col>
      <xdr:colOff>561975</xdr:colOff>
      <xdr:row>44</xdr:row>
      <xdr:rowOff>9525</xdr:rowOff>
    </xdr:to>
    <xdr:pic>
      <xdr:nvPicPr>
        <xdr:cNvPr id="9" name="Picture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4"/>
        <a:stretch>
          <a:fillRect/>
        </a:stretch>
      </xdr:blipFill>
      <xdr:spPr>
        <a:xfrm>
          <a:off x="1" y="0"/>
          <a:ext cx="5438774" cy="83915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43</xdr:row>
          <xdr:rowOff>9525</xdr:rowOff>
        </xdr:from>
        <xdr:to>
          <xdr:col>0</xdr:col>
          <xdr:colOff>228600</xdr:colOff>
          <xdr:row>43</xdr:row>
          <xdr:rowOff>190500</xdr:rowOff>
        </xdr:to>
        <xdr:sp macro="" textlink="">
          <xdr:nvSpPr>
            <xdr:cNvPr id="1068" name="Check Box 44" hidden="1">
              <a:extLst>
                <a:ext uri="{63B3BB69-23CF-44E3-9099-C40C66FF867C}">
                  <a14:compatExt spid="_x0000_s1068"/>
                </a:ext>
                <a:ext uri="{FF2B5EF4-FFF2-40B4-BE49-F238E27FC236}">
                  <a16:creationId xmlns:a16="http://schemas.microsoft.com/office/drawing/2014/main" id="{00000000-0008-0000-0100-00002C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76200</xdr:colOff>
          <xdr:row>68</xdr:row>
          <xdr:rowOff>276225</xdr:rowOff>
        </xdr:from>
        <xdr:to>
          <xdr:col>0</xdr:col>
          <xdr:colOff>314325</xdr:colOff>
          <xdr:row>70</xdr:row>
          <xdr:rowOff>47625</xdr:rowOff>
        </xdr:to>
        <xdr:sp macro="" textlink="">
          <xdr:nvSpPr>
            <xdr:cNvPr id="1162" name="Check Box 138" hidden="1">
              <a:extLst>
                <a:ext uri="{63B3BB69-23CF-44E3-9099-C40C66FF867C}">
                  <a14:compatExt spid="_x0000_s1162"/>
                </a:ext>
                <a:ext uri="{FF2B5EF4-FFF2-40B4-BE49-F238E27FC236}">
                  <a16:creationId xmlns:a16="http://schemas.microsoft.com/office/drawing/2014/main" id="{00000000-0008-0000-0100-00008A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47625</xdr:colOff>
          <xdr:row>48</xdr:row>
          <xdr:rowOff>0</xdr:rowOff>
        </xdr:from>
        <xdr:to>
          <xdr:col>5</xdr:col>
          <xdr:colOff>85725</xdr:colOff>
          <xdr:row>48</xdr:row>
          <xdr:rowOff>170793</xdr:rowOff>
        </xdr:to>
        <xdr:sp macro="" textlink="">
          <xdr:nvSpPr>
            <xdr:cNvPr id="1318" name="Check Box 294" hidden="1">
              <a:extLst>
                <a:ext uri="{63B3BB69-23CF-44E3-9099-C40C66FF867C}">
                  <a14:compatExt spid="_x0000_s1318"/>
                </a:ext>
                <a:ext uri="{FF2B5EF4-FFF2-40B4-BE49-F238E27FC236}">
                  <a16:creationId xmlns:a16="http://schemas.microsoft.com/office/drawing/2014/main" id="{00000000-0008-0000-0100-00002605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48</xdr:row>
          <xdr:rowOff>0</xdr:rowOff>
        </xdr:from>
        <xdr:to>
          <xdr:col>2</xdr:col>
          <xdr:colOff>685800</xdr:colOff>
          <xdr:row>48</xdr:row>
          <xdr:rowOff>170793</xdr:rowOff>
        </xdr:to>
        <xdr:sp macro="" textlink="">
          <xdr:nvSpPr>
            <xdr:cNvPr id="1319" name="Check Box 295" hidden="1">
              <a:extLst>
                <a:ext uri="{63B3BB69-23CF-44E3-9099-C40C66FF867C}">
                  <a14:compatExt spid="_x0000_s1319"/>
                </a:ext>
                <a:ext uri="{FF2B5EF4-FFF2-40B4-BE49-F238E27FC236}">
                  <a16:creationId xmlns:a16="http://schemas.microsoft.com/office/drawing/2014/main" id="{00000000-0008-0000-0100-00002705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52</xdr:row>
          <xdr:rowOff>0</xdr:rowOff>
        </xdr:from>
        <xdr:to>
          <xdr:col>2</xdr:col>
          <xdr:colOff>276225</xdr:colOff>
          <xdr:row>52</xdr:row>
          <xdr:rowOff>180975</xdr:rowOff>
        </xdr:to>
        <xdr:sp macro="" textlink="">
          <xdr:nvSpPr>
            <xdr:cNvPr id="1320" name="Check Box 296" hidden="1">
              <a:extLst>
                <a:ext uri="{63B3BB69-23CF-44E3-9099-C40C66FF867C}">
                  <a14:compatExt spid="_x0000_s1320"/>
                </a:ext>
                <a:ext uri="{FF2B5EF4-FFF2-40B4-BE49-F238E27FC236}">
                  <a16:creationId xmlns:a16="http://schemas.microsoft.com/office/drawing/2014/main" id="{00000000-0008-0000-0100-00002805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47625</xdr:colOff>
          <xdr:row>52</xdr:row>
          <xdr:rowOff>0</xdr:rowOff>
        </xdr:from>
        <xdr:to>
          <xdr:col>5</xdr:col>
          <xdr:colOff>495300</xdr:colOff>
          <xdr:row>52</xdr:row>
          <xdr:rowOff>180975</xdr:rowOff>
        </xdr:to>
        <xdr:sp macro="" textlink="">
          <xdr:nvSpPr>
            <xdr:cNvPr id="1321" name="Check Box 297" hidden="1">
              <a:extLst>
                <a:ext uri="{63B3BB69-23CF-44E3-9099-C40C66FF867C}">
                  <a14:compatExt spid="_x0000_s1321"/>
                </a:ext>
                <a:ext uri="{FF2B5EF4-FFF2-40B4-BE49-F238E27FC236}">
                  <a16:creationId xmlns:a16="http://schemas.microsoft.com/office/drawing/2014/main" id="{00000000-0008-0000-0100-00002905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50</xdr:row>
          <xdr:rowOff>0</xdr:rowOff>
        </xdr:from>
        <xdr:to>
          <xdr:col>2</xdr:col>
          <xdr:colOff>276225</xdr:colOff>
          <xdr:row>51</xdr:row>
          <xdr:rowOff>0</xdr:rowOff>
        </xdr:to>
        <xdr:sp macro="" textlink="">
          <xdr:nvSpPr>
            <xdr:cNvPr id="1322" name="Check Box 298" hidden="1">
              <a:extLst>
                <a:ext uri="{63B3BB69-23CF-44E3-9099-C40C66FF867C}">
                  <a14:compatExt spid="_x0000_s1322"/>
                </a:ext>
                <a:ext uri="{FF2B5EF4-FFF2-40B4-BE49-F238E27FC236}">
                  <a16:creationId xmlns:a16="http://schemas.microsoft.com/office/drawing/2014/main" id="{00000000-0008-0000-0100-00002A05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47625</xdr:colOff>
          <xdr:row>50</xdr:row>
          <xdr:rowOff>0</xdr:rowOff>
        </xdr:from>
        <xdr:to>
          <xdr:col>5</xdr:col>
          <xdr:colOff>495300</xdr:colOff>
          <xdr:row>51</xdr:row>
          <xdr:rowOff>0</xdr:rowOff>
        </xdr:to>
        <xdr:sp macro="" textlink="">
          <xdr:nvSpPr>
            <xdr:cNvPr id="1323" name="Check Box 299" hidden="1">
              <a:extLst>
                <a:ext uri="{63B3BB69-23CF-44E3-9099-C40C66FF867C}">
                  <a14:compatExt spid="_x0000_s1323"/>
                </a:ext>
                <a:ext uri="{FF2B5EF4-FFF2-40B4-BE49-F238E27FC236}">
                  <a16:creationId xmlns:a16="http://schemas.microsoft.com/office/drawing/2014/main" id="{00000000-0008-0000-0100-00002B05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55</xdr:row>
          <xdr:rowOff>0</xdr:rowOff>
        </xdr:from>
        <xdr:to>
          <xdr:col>2</xdr:col>
          <xdr:colOff>276225</xdr:colOff>
          <xdr:row>55</xdr:row>
          <xdr:rowOff>180975</xdr:rowOff>
        </xdr:to>
        <xdr:sp macro="" textlink="">
          <xdr:nvSpPr>
            <xdr:cNvPr id="1328" name="Check Box 304" hidden="1">
              <a:extLst>
                <a:ext uri="{63B3BB69-23CF-44E3-9099-C40C66FF867C}">
                  <a14:compatExt spid="_x0000_s1328"/>
                </a:ext>
                <a:ext uri="{FF2B5EF4-FFF2-40B4-BE49-F238E27FC236}">
                  <a16:creationId xmlns:a16="http://schemas.microsoft.com/office/drawing/2014/main" id="{00000000-0008-0000-0100-00003005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56</xdr:row>
          <xdr:rowOff>0</xdr:rowOff>
        </xdr:from>
        <xdr:to>
          <xdr:col>2</xdr:col>
          <xdr:colOff>276225</xdr:colOff>
          <xdr:row>56</xdr:row>
          <xdr:rowOff>180975</xdr:rowOff>
        </xdr:to>
        <xdr:sp macro="" textlink="">
          <xdr:nvSpPr>
            <xdr:cNvPr id="1331" name="Check Box 307" hidden="1">
              <a:extLst>
                <a:ext uri="{63B3BB69-23CF-44E3-9099-C40C66FF867C}">
                  <a14:compatExt spid="_x0000_s1331"/>
                </a:ext>
                <a:ext uri="{FF2B5EF4-FFF2-40B4-BE49-F238E27FC236}">
                  <a16:creationId xmlns:a16="http://schemas.microsoft.com/office/drawing/2014/main" id="{00000000-0008-0000-0100-00003305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57</xdr:row>
          <xdr:rowOff>0</xdr:rowOff>
        </xdr:from>
        <xdr:to>
          <xdr:col>2</xdr:col>
          <xdr:colOff>276225</xdr:colOff>
          <xdr:row>57</xdr:row>
          <xdr:rowOff>180975</xdr:rowOff>
        </xdr:to>
        <xdr:sp macro="" textlink="">
          <xdr:nvSpPr>
            <xdr:cNvPr id="1334" name="Check Box 310" hidden="1">
              <a:extLst>
                <a:ext uri="{63B3BB69-23CF-44E3-9099-C40C66FF867C}">
                  <a14:compatExt spid="_x0000_s1334"/>
                </a:ext>
                <a:ext uri="{FF2B5EF4-FFF2-40B4-BE49-F238E27FC236}">
                  <a16:creationId xmlns:a16="http://schemas.microsoft.com/office/drawing/2014/main" id="{00000000-0008-0000-0100-00003605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58</xdr:row>
          <xdr:rowOff>0</xdr:rowOff>
        </xdr:from>
        <xdr:to>
          <xdr:col>2</xdr:col>
          <xdr:colOff>276225</xdr:colOff>
          <xdr:row>58</xdr:row>
          <xdr:rowOff>180975</xdr:rowOff>
        </xdr:to>
        <xdr:sp macro="" textlink="">
          <xdr:nvSpPr>
            <xdr:cNvPr id="1337" name="Check Box 313" hidden="1">
              <a:extLst>
                <a:ext uri="{63B3BB69-23CF-44E3-9099-C40C66FF867C}">
                  <a14:compatExt spid="_x0000_s1337"/>
                </a:ext>
                <a:ext uri="{FF2B5EF4-FFF2-40B4-BE49-F238E27FC236}">
                  <a16:creationId xmlns:a16="http://schemas.microsoft.com/office/drawing/2014/main" id="{00000000-0008-0000-0100-00003905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61</xdr:row>
          <xdr:rowOff>0</xdr:rowOff>
        </xdr:from>
        <xdr:to>
          <xdr:col>2</xdr:col>
          <xdr:colOff>276225</xdr:colOff>
          <xdr:row>61</xdr:row>
          <xdr:rowOff>180975</xdr:rowOff>
        </xdr:to>
        <xdr:sp macro="" textlink="">
          <xdr:nvSpPr>
            <xdr:cNvPr id="1346" name="Check Box 322" hidden="1">
              <a:extLst>
                <a:ext uri="{63B3BB69-23CF-44E3-9099-C40C66FF867C}">
                  <a14:compatExt spid="_x0000_s1346"/>
                </a:ext>
                <a:ext uri="{FF2B5EF4-FFF2-40B4-BE49-F238E27FC236}">
                  <a16:creationId xmlns:a16="http://schemas.microsoft.com/office/drawing/2014/main" id="{00000000-0008-0000-0100-00004205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62</xdr:row>
          <xdr:rowOff>0</xdr:rowOff>
        </xdr:from>
        <xdr:to>
          <xdr:col>2</xdr:col>
          <xdr:colOff>276225</xdr:colOff>
          <xdr:row>62</xdr:row>
          <xdr:rowOff>180975</xdr:rowOff>
        </xdr:to>
        <xdr:sp macro="" textlink="">
          <xdr:nvSpPr>
            <xdr:cNvPr id="1349" name="Check Box 325" hidden="1">
              <a:extLst>
                <a:ext uri="{63B3BB69-23CF-44E3-9099-C40C66FF867C}">
                  <a14:compatExt spid="_x0000_s1349"/>
                </a:ext>
                <a:ext uri="{FF2B5EF4-FFF2-40B4-BE49-F238E27FC236}">
                  <a16:creationId xmlns:a16="http://schemas.microsoft.com/office/drawing/2014/main" id="{00000000-0008-0000-0100-00004505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63</xdr:row>
          <xdr:rowOff>0</xdr:rowOff>
        </xdr:from>
        <xdr:to>
          <xdr:col>2</xdr:col>
          <xdr:colOff>276225</xdr:colOff>
          <xdr:row>63</xdr:row>
          <xdr:rowOff>180975</xdr:rowOff>
        </xdr:to>
        <xdr:sp macro="" textlink="">
          <xdr:nvSpPr>
            <xdr:cNvPr id="1352" name="Check Box 328" hidden="1">
              <a:extLst>
                <a:ext uri="{63B3BB69-23CF-44E3-9099-C40C66FF867C}">
                  <a14:compatExt spid="_x0000_s1352"/>
                </a:ext>
                <a:ext uri="{FF2B5EF4-FFF2-40B4-BE49-F238E27FC236}">
                  <a16:creationId xmlns:a16="http://schemas.microsoft.com/office/drawing/2014/main" id="{00000000-0008-0000-0100-00004805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64</xdr:row>
          <xdr:rowOff>0</xdr:rowOff>
        </xdr:from>
        <xdr:to>
          <xdr:col>2</xdr:col>
          <xdr:colOff>276225</xdr:colOff>
          <xdr:row>64</xdr:row>
          <xdr:rowOff>180975</xdr:rowOff>
        </xdr:to>
        <xdr:sp macro="" textlink="">
          <xdr:nvSpPr>
            <xdr:cNvPr id="1355" name="Check Box 331" hidden="1">
              <a:extLst>
                <a:ext uri="{63B3BB69-23CF-44E3-9099-C40C66FF867C}">
                  <a14:compatExt spid="_x0000_s1355"/>
                </a:ext>
                <a:ext uri="{FF2B5EF4-FFF2-40B4-BE49-F238E27FC236}">
                  <a16:creationId xmlns:a16="http://schemas.microsoft.com/office/drawing/2014/main" id="{00000000-0008-0000-0100-00004B05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60</xdr:row>
          <xdr:rowOff>0</xdr:rowOff>
        </xdr:from>
        <xdr:to>
          <xdr:col>2</xdr:col>
          <xdr:colOff>276225</xdr:colOff>
          <xdr:row>60</xdr:row>
          <xdr:rowOff>180975</xdr:rowOff>
        </xdr:to>
        <xdr:sp macro="" textlink="">
          <xdr:nvSpPr>
            <xdr:cNvPr id="1602" name="Check Box 578" hidden="1">
              <a:extLst>
                <a:ext uri="{63B3BB69-23CF-44E3-9099-C40C66FF867C}">
                  <a14:compatExt spid="_x0000_s1602"/>
                </a:ext>
                <a:ext uri="{FF2B5EF4-FFF2-40B4-BE49-F238E27FC236}">
                  <a16:creationId xmlns:a16="http://schemas.microsoft.com/office/drawing/2014/main" id="{00000000-0008-0000-0100-00004206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54</xdr:row>
          <xdr:rowOff>0</xdr:rowOff>
        </xdr:from>
        <xdr:to>
          <xdr:col>2</xdr:col>
          <xdr:colOff>276225</xdr:colOff>
          <xdr:row>54</xdr:row>
          <xdr:rowOff>180975</xdr:rowOff>
        </xdr:to>
        <xdr:sp macro="" textlink="">
          <xdr:nvSpPr>
            <xdr:cNvPr id="1606" name="Check Box 582" hidden="1">
              <a:extLst>
                <a:ext uri="{63B3BB69-23CF-44E3-9099-C40C66FF867C}">
                  <a14:compatExt spid="_x0000_s1606"/>
                </a:ext>
                <a:ext uri="{FF2B5EF4-FFF2-40B4-BE49-F238E27FC236}">
                  <a16:creationId xmlns:a16="http://schemas.microsoft.com/office/drawing/2014/main" id="{00000000-0008-0000-0100-00004606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9525</xdr:colOff>
          <xdr:row>54</xdr:row>
          <xdr:rowOff>9525</xdr:rowOff>
        </xdr:from>
        <xdr:to>
          <xdr:col>7</xdr:col>
          <xdr:colOff>133350</xdr:colOff>
          <xdr:row>54</xdr:row>
          <xdr:rowOff>190500</xdr:rowOff>
        </xdr:to>
        <xdr:sp macro="" textlink="">
          <xdr:nvSpPr>
            <xdr:cNvPr id="1632" name="Check Box 608" hidden="1">
              <a:extLst>
                <a:ext uri="{63B3BB69-23CF-44E3-9099-C40C66FF867C}">
                  <a14:compatExt spid="_x0000_s1632"/>
                </a:ext>
                <a:ext uri="{FF2B5EF4-FFF2-40B4-BE49-F238E27FC236}">
                  <a16:creationId xmlns:a16="http://schemas.microsoft.com/office/drawing/2014/main" id="{00000000-0008-0000-0100-00006006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9525</xdr:colOff>
          <xdr:row>55</xdr:row>
          <xdr:rowOff>9525</xdr:rowOff>
        </xdr:from>
        <xdr:to>
          <xdr:col>7</xdr:col>
          <xdr:colOff>142875</xdr:colOff>
          <xdr:row>55</xdr:row>
          <xdr:rowOff>200025</xdr:rowOff>
        </xdr:to>
        <xdr:sp macro="" textlink="">
          <xdr:nvSpPr>
            <xdr:cNvPr id="1633" name="Check Box 609" hidden="1">
              <a:extLst>
                <a:ext uri="{63B3BB69-23CF-44E3-9099-C40C66FF867C}">
                  <a14:compatExt spid="_x0000_s1633"/>
                </a:ext>
                <a:ext uri="{FF2B5EF4-FFF2-40B4-BE49-F238E27FC236}">
                  <a16:creationId xmlns:a16="http://schemas.microsoft.com/office/drawing/2014/main" id="{00000000-0008-0000-0100-00006106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9525</xdr:colOff>
          <xdr:row>56</xdr:row>
          <xdr:rowOff>9525</xdr:rowOff>
        </xdr:from>
        <xdr:to>
          <xdr:col>7</xdr:col>
          <xdr:colOff>133350</xdr:colOff>
          <xdr:row>56</xdr:row>
          <xdr:rowOff>200025</xdr:rowOff>
        </xdr:to>
        <xdr:sp macro="" textlink="">
          <xdr:nvSpPr>
            <xdr:cNvPr id="1634" name="Check Box 610" hidden="1">
              <a:extLst>
                <a:ext uri="{63B3BB69-23CF-44E3-9099-C40C66FF867C}">
                  <a14:compatExt spid="_x0000_s1634"/>
                </a:ext>
                <a:ext uri="{FF2B5EF4-FFF2-40B4-BE49-F238E27FC236}">
                  <a16:creationId xmlns:a16="http://schemas.microsoft.com/office/drawing/2014/main" id="{00000000-0008-0000-0100-00006206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19050</xdr:colOff>
          <xdr:row>57</xdr:row>
          <xdr:rowOff>9525</xdr:rowOff>
        </xdr:from>
        <xdr:to>
          <xdr:col>7</xdr:col>
          <xdr:colOff>152400</xdr:colOff>
          <xdr:row>57</xdr:row>
          <xdr:rowOff>200025</xdr:rowOff>
        </xdr:to>
        <xdr:sp macro="" textlink="">
          <xdr:nvSpPr>
            <xdr:cNvPr id="1635" name="Check Box 611" hidden="1">
              <a:extLst>
                <a:ext uri="{63B3BB69-23CF-44E3-9099-C40C66FF867C}">
                  <a14:compatExt spid="_x0000_s1635"/>
                </a:ext>
                <a:ext uri="{FF2B5EF4-FFF2-40B4-BE49-F238E27FC236}">
                  <a16:creationId xmlns:a16="http://schemas.microsoft.com/office/drawing/2014/main" id="{00000000-0008-0000-0100-00006306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19050</xdr:colOff>
          <xdr:row>60</xdr:row>
          <xdr:rowOff>0</xdr:rowOff>
        </xdr:from>
        <xdr:to>
          <xdr:col>7</xdr:col>
          <xdr:colOff>161925</xdr:colOff>
          <xdr:row>60</xdr:row>
          <xdr:rowOff>200025</xdr:rowOff>
        </xdr:to>
        <xdr:sp macro="" textlink="">
          <xdr:nvSpPr>
            <xdr:cNvPr id="1637" name="Check Box 613" hidden="1">
              <a:extLst>
                <a:ext uri="{63B3BB69-23CF-44E3-9099-C40C66FF867C}">
                  <a14:compatExt spid="_x0000_s1637"/>
                </a:ext>
                <a:ext uri="{FF2B5EF4-FFF2-40B4-BE49-F238E27FC236}">
                  <a16:creationId xmlns:a16="http://schemas.microsoft.com/office/drawing/2014/main" id="{00000000-0008-0000-0100-00006506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19050</xdr:colOff>
          <xdr:row>61</xdr:row>
          <xdr:rowOff>0</xdr:rowOff>
        </xdr:from>
        <xdr:to>
          <xdr:col>7</xdr:col>
          <xdr:colOff>142875</xdr:colOff>
          <xdr:row>61</xdr:row>
          <xdr:rowOff>190500</xdr:rowOff>
        </xdr:to>
        <xdr:sp macro="" textlink="">
          <xdr:nvSpPr>
            <xdr:cNvPr id="1638" name="Check Box 614" hidden="1">
              <a:extLst>
                <a:ext uri="{63B3BB69-23CF-44E3-9099-C40C66FF867C}">
                  <a14:compatExt spid="_x0000_s1638"/>
                </a:ext>
                <a:ext uri="{FF2B5EF4-FFF2-40B4-BE49-F238E27FC236}">
                  <a16:creationId xmlns:a16="http://schemas.microsoft.com/office/drawing/2014/main" id="{00000000-0008-0000-0100-00006606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19050</xdr:colOff>
          <xdr:row>64</xdr:row>
          <xdr:rowOff>9525</xdr:rowOff>
        </xdr:from>
        <xdr:to>
          <xdr:col>7</xdr:col>
          <xdr:colOff>142875</xdr:colOff>
          <xdr:row>64</xdr:row>
          <xdr:rowOff>190500</xdr:rowOff>
        </xdr:to>
        <xdr:sp macro="" textlink="">
          <xdr:nvSpPr>
            <xdr:cNvPr id="1641" name="Check Box 617" hidden="1">
              <a:extLst>
                <a:ext uri="{63B3BB69-23CF-44E3-9099-C40C66FF867C}">
                  <a14:compatExt spid="_x0000_s1641"/>
                </a:ext>
                <a:ext uri="{FF2B5EF4-FFF2-40B4-BE49-F238E27FC236}">
                  <a16:creationId xmlns:a16="http://schemas.microsoft.com/office/drawing/2014/main" id="{00000000-0008-0000-0100-00006906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82</xdr:row>
          <xdr:rowOff>9525</xdr:rowOff>
        </xdr:from>
        <xdr:to>
          <xdr:col>0</xdr:col>
          <xdr:colOff>228600</xdr:colOff>
          <xdr:row>82</xdr:row>
          <xdr:rowOff>180975</xdr:rowOff>
        </xdr:to>
        <xdr:sp macro="" textlink="">
          <xdr:nvSpPr>
            <xdr:cNvPr id="1714" name="Check Box 690" hidden="1">
              <a:extLst>
                <a:ext uri="{63B3BB69-23CF-44E3-9099-C40C66FF867C}">
                  <a14:compatExt spid="_x0000_s1714"/>
                </a:ext>
                <a:ext uri="{FF2B5EF4-FFF2-40B4-BE49-F238E27FC236}">
                  <a16:creationId xmlns:a16="http://schemas.microsoft.com/office/drawing/2014/main" id="{00000000-0008-0000-0100-0000B206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19050</xdr:colOff>
          <xdr:row>62</xdr:row>
          <xdr:rowOff>0</xdr:rowOff>
        </xdr:from>
        <xdr:to>
          <xdr:col>7</xdr:col>
          <xdr:colOff>142875</xdr:colOff>
          <xdr:row>62</xdr:row>
          <xdr:rowOff>190500</xdr:rowOff>
        </xdr:to>
        <xdr:sp macro="" textlink="">
          <xdr:nvSpPr>
            <xdr:cNvPr id="1721" name="Check Box 697" hidden="1">
              <a:extLst>
                <a:ext uri="{63B3BB69-23CF-44E3-9099-C40C66FF867C}">
                  <a14:compatExt spid="_x0000_s1721"/>
                </a:ext>
                <a:ext uri="{FF2B5EF4-FFF2-40B4-BE49-F238E27FC236}">
                  <a16:creationId xmlns:a16="http://schemas.microsoft.com/office/drawing/2014/main" id="{00000000-0008-0000-0100-0000B906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19050</xdr:colOff>
          <xdr:row>63</xdr:row>
          <xdr:rowOff>0</xdr:rowOff>
        </xdr:from>
        <xdr:to>
          <xdr:col>7</xdr:col>
          <xdr:colOff>142875</xdr:colOff>
          <xdr:row>63</xdr:row>
          <xdr:rowOff>190500</xdr:rowOff>
        </xdr:to>
        <xdr:sp macro="" textlink="">
          <xdr:nvSpPr>
            <xdr:cNvPr id="1722" name="Check Box 698" hidden="1">
              <a:extLst>
                <a:ext uri="{63B3BB69-23CF-44E3-9099-C40C66FF867C}">
                  <a14:compatExt spid="_x0000_s1722"/>
                </a:ext>
                <a:ext uri="{FF2B5EF4-FFF2-40B4-BE49-F238E27FC236}">
                  <a16:creationId xmlns:a16="http://schemas.microsoft.com/office/drawing/2014/main" id="{00000000-0008-0000-0100-0000BA06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0</xdr:col>
          <xdr:colOff>76200</xdr:colOff>
          <xdr:row>69</xdr:row>
          <xdr:rowOff>238125</xdr:rowOff>
        </xdr:from>
        <xdr:to>
          <xdr:col>0</xdr:col>
          <xdr:colOff>314325</xdr:colOff>
          <xdr:row>71</xdr:row>
          <xdr:rowOff>57150</xdr:rowOff>
        </xdr:to>
        <xdr:sp macro="" textlink="">
          <xdr:nvSpPr>
            <xdr:cNvPr id="1735" name="Check Box 711" hidden="1">
              <a:extLst>
                <a:ext uri="{63B3BB69-23CF-44E3-9099-C40C66FF867C}">
                  <a14:compatExt spid="_x0000_s1735"/>
                </a:ext>
                <a:ext uri="{FF2B5EF4-FFF2-40B4-BE49-F238E27FC236}">
                  <a16:creationId xmlns:a16="http://schemas.microsoft.com/office/drawing/2014/main" id="{00000000-0008-0000-0100-0000C706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0</xdr:col>
          <xdr:colOff>76200</xdr:colOff>
          <xdr:row>70</xdr:row>
          <xdr:rowOff>238125</xdr:rowOff>
        </xdr:from>
        <xdr:to>
          <xdr:col>0</xdr:col>
          <xdr:colOff>314325</xdr:colOff>
          <xdr:row>72</xdr:row>
          <xdr:rowOff>66675</xdr:rowOff>
        </xdr:to>
        <xdr:sp macro="" textlink="">
          <xdr:nvSpPr>
            <xdr:cNvPr id="1736" name="Check Box 712" hidden="1">
              <a:extLst>
                <a:ext uri="{63B3BB69-23CF-44E3-9099-C40C66FF867C}">
                  <a14:compatExt spid="_x0000_s1736"/>
                </a:ext>
                <a:ext uri="{FF2B5EF4-FFF2-40B4-BE49-F238E27FC236}">
                  <a16:creationId xmlns:a16="http://schemas.microsoft.com/office/drawing/2014/main" id="{00000000-0008-0000-0100-0000C806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9525</xdr:colOff>
          <xdr:row>58</xdr:row>
          <xdr:rowOff>9525</xdr:rowOff>
        </xdr:from>
        <xdr:to>
          <xdr:col>7</xdr:col>
          <xdr:colOff>142875</xdr:colOff>
          <xdr:row>58</xdr:row>
          <xdr:rowOff>200025</xdr:rowOff>
        </xdr:to>
        <xdr:sp macro="" textlink="">
          <xdr:nvSpPr>
            <xdr:cNvPr id="1741" name="Check Box 717" hidden="1">
              <a:extLst>
                <a:ext uri="{63B3BB69-23CF-44E3-9099-C40C66FF867C}">
                  <a14:compatExt spid="_x0000_s1741"/>
                </a:ext>
                <a:ext uri="{FF2B5EF4-FFF2-40B4-BE49-F238E27FC236}">
                  <a16:creationId xmlns:a16="http://schemas.microsoft.com/office/drawing/2014/main" id="{00000000-0008-0000-0100-0000CD06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83</xdr:row>
          <xdr:rowOff>9525</xdr:rowOff>
        </xdr:from>
        <xdr:to>
          <xdr:col>0</xdr:col>
          <xdr:colOff>228600</xdr:colOff>
          <xdr:row>83</xdr:row>
          <xdr:rowOff>180975</xdr:rowOff>
        </xdr:to>
        <xdr:sp macro="" textlink="">
          <xdr:nvSpPr>
            <xdr:cNvPr id="1759" name="Check Box 735" hidden="1">
              <a:extLst>
                <a:ext uri="{63B3BB69-23CF-44E3-9099-C40C66FF867C}">
                  <a14:compatExt spid="_x0000_s1759"/>
                </a:ext>
                <a:ext uri="{FF2B5EF4-FFF2-40B4-BE49-F238E27FC236}">
                  <a16:creationId xmlns:a16="http://schemas.microsoft.com/office/drawing/2014/main" id="{00000000-0008-0000-0100-0000DF06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42</xdr:row>
          <xdr:rowOff>9525</xdr:rowOff>
        </xdr:from>
        <xdr:to>
          <xdr:col>0</xdr:col>
          <xdr:colOff>228600</xdr:colOff>
          <xdr:row>42</xdr:row>
          <xdr:rowOff>190500</xdr:rowOff>
        </xdr:to>
        <xdr:sp macro="" textlink="">
          <xdr:nvSpPr>
            <xdr:cNvPr id="1783" name="Check Box 759" hidden="1">
              <a:extLst>
                <a:ext uri="{63B3BB69-23CF-44E3-9099-C40C66FF867C}">
                  <a14:compatExt spid="_x0000_s1783"/>
                </a:ext>
                <a:ext uri="{FF2B5EF4-FFF2-40B4-BE49-F238E27FC236}">
                  <a16:creationId xmlns:a16="http://schemas.microsoft.com/office/drawing/2014/main" id="{00000000-0008-0000-0100-0000F706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28575</xdr:colOff>
          <xdr:row>65</xdr:row>
          <xdr:rowOff>66675</xdr:rowOff>
        </xdr:from>
        <xdr:to>
          <xdr:col>6</xdr:col>
          <xdr:colOff>19050</xdr:colOff>
          <xdr:row>65</xdr:row>
          <xdr:rowOff>285750</xdr:rowOff>
        </xdr:to>
        <xdr:sp macro="" textlink="">
          <xdr:nvSpPr>
            <xdr:cNvPr id="1816" name="Check Box 792" hidden="1">
              <a:extLst>
                <a:ext uri="{63B3BB69-23CF-44E3-9099-C40C66FF867C}">
                  <a14:compatExt spid="_x0000_s1816"/>
                </a:ext>
                <a:ext uri="{FF2B5EF4-FFF2-40B4-BE49-F238E27FC236}">
                  <a16:creationId xmlns:a16="http://schemas.microsoft.com/office/drawing/2014/main" id="{00000000-0008-0000-0100-00001807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en-US" sz="800" b="0" i="0" u="none" strike="noStrike" baseline="0">
                  <a:solidFill>
                    <a:srgbClr val="000000"/>
                  </a:solidFill>
                  <a:latin typeface="Segoe UI"/>
                  <a:cs typeface="Segoe UI"/>
                </a:rPr>
                <a:t>Meeting photos posted on school website</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28575</xdr:colOff>
          <xdr:row>65</xdr:row>
          <xdr:rowOff>66675</xdr:rowOff>
        </xdr:from>
        <xdr:to>
          <xdr:col>9</xdr:col>
          <xdr:colOff>57150</xdr:colOff>
          <xdr:row>65</xdr:row>
          <xdr:rowOff>285750</xdr:rowOff>
        </xdr:to>
        <xdr:sp macro="" textlink="">
          <xdr:nvSpPr>
            <xdr:cNvPr id="1817" name="Check Box 793" hidden="1">
              <a:extLst>
                <a:ext uri="{63B3BB69-23CF-44E3-9099-C40C66FF867C}">
                  <a14:compatExt spid="_x0000_s1817"/>
                </a:ext>
                <a:ext uri="{FF2B5EF4-FFF2-40B4-BE49-F238E27FC236}">
                  <a16:creationId xmlns:a16="http://schemas.microsoft.com/office/drawing/2014/main" id="{00000000-0008-0000-0100-00001907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en-US" sz="800" b="0" i="0" u="none" strike="noStrike" baseline="0">
                  <a:solidFill>
                    <a:srgbClr val="000000"/>
                  </a:solidFill>
                  <a:latin typeface="Segoe UI"/>
                  <a:cs typeface="Segoe UI"/>
                </a:rPr>
                <a:t>Evidence of social media post(s)</a:t>
              </a:r>
            </a:p>
          </xdr:txBody>
        </xdr:sp>
        <xdr:clientData/>
      </xdr:twoCellAnchor>
    </mc:Choice>
    <mc:Fallback/>
  </mc:AlternateContent>
  <xdr:twoCellAnchor editAs="oneCell">
    <xdr:from>
      <xdr:col>2</xdr:col>
      <xdr:colOff>919657</xdr:colOff>
      <xdr:row>15</xdr:row>
      <xdr:rowOff>39331</xdr:rowOff>
    </xdr:from>
    <xdr:to>
      <xdr:col>4</xdr:col>
      <xdr:colOff>85396</xdr:colOff>
      <xdr:row>15</xdr:row>
      <xdr:rowOff>321892</xdr:rowOff>
    </xdr:to>
    <xdr:pic>
      <xdr:nvPicPr>
        <xdr:cNvPr id="2" name="Picture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a:stretch>
          <a:fillRect/>
        </a:stretch>
      </xdr:blipFill>
      <xdr:spPr>
        <a:xfrm>
          <a:off x="2226881" y="7862969"/>
          <a:ext cx="1156136" cy="282561"/>
        </a:xfrm>
        <a:prstGeom prst="rect">
          <a:avLst/>
        </a:prstGeom>
      </xdr:spPr>
    </xdr:pic>
    <xdr:clientData/>
  </xdr:twoCellAnchor>
  <xdr:twoCellAnchor editAs="oneCell">
    <xdr:from>
      <xdr:col>2</xdr:col>
      <xdr:colOff>505810</xdr:colOff>
      <xdr:row>119</xdr:row>
      <xdr:rowOff>45983</xdr:rowOff>
    </xdr:from>
    <xdr:to>
      <xdr:col>7</xdr:col>
      <xdr:colOff>164224</xdr:colOff>
      <xdr:row>120</xdr:row>
      <xdr:rowOff>17712</xdr:rowOff>
    </xdr:to>
    <xdr:pic>
      <xdr:nvPicPr>
        <xdr:cNvPr id="3" name="Picture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a:stretch>
          <a:fillRect/>
        </a:stretch>
      </xdr:blipFill>
      <xdr:spPr>
        <a:xfrm>
          <a:off x="1813034" y="47237431"/>
          <a:ext cx="2634156" cy="497247"/>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6</xdr:col>
          <xdr:colOff>28575</xdr:colOff>
          <xdr:row>47</xdr:row>
          <xdr:rowOff>190500</xdr:rowOff>
        </xdr:from>
        <xdr:to>
          <xdr:col>10</xdr:col>
          <xdr:colOff>0</xdr:colOff>
          <xdr:row>49</xdr:row>
          <xdr:rowOff>666750</xdr:rowOff>
        </xdr:to>
        <xdr:sp macro="" textlink="">
          <xdr:nvSpPr>
            <xdr:cNvPr id="1825" name="Object 801" hidden="1">
              <a:extLst>
                <a:ext uri="{63B3BB69-23CF-44E3-9099-C40C66FF867C}">
                  <a14:compatExt spid="_x0000_s1825"/>
                </a:ext>
                <a:ext uri="{FF2B5EF4-FFF2-40B4-BE49-F238E27FC236}">
                  <a16:creationId xmlns:a16="http://schemas.microsoft.com/office/drawing/2014/main" id="{00000000-0008-0000-0100-00002107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28575</xdr:colOff>
          <xdr:row>50</xdr:row>
          <xdr:rowOff>28575</xdr:rowOff>
        </xdr:from>
        <xdr:to>
          <xdr:col>10</xdr:col>
          <xdr:colOff>0</xdr:colOff>
          <xdr:row>53</xdr:row>
          <xdr:rowOff>9525</xdr:rowOff>
        </xdr:to>
        <xdr:sp macro="" textlink="">
          <xdr:nvSpPr>
            <xdr:cNvPr id="1826" name="Object 802" hidden="1">
              <a:extLst>
                <a:ext uri="{63B3BB69-23CF-44E3-9099-C40C66FF867C}">
                  <a14:compatExt spid="_x0000_s1826"/>
                </a:ext>
                <a:ext uri="{FF2B5EF4-FFF2-40B4-BE49-F238E27FC236}">
                  <a16:creationId xmlns:a16="http://schemas.microsoft.com/office/drawing/2014/main" id="{00000000-0008-0000-0100-00002207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9525</xdr:colOff>
          <xdr:row>103</xdr:row>
          <xdr:rowOff>0</xdr:rowOff>
        </xdr:from>
        <xdr:to>
          <xdr:col>10</xdr:col>
          <xdr:colOff>0</xdr:colOff>
          <xdr:row>105</xdr:row>
          <xdr:rowOff>314325</xdr:rowOff>
        </xdr:to>
        <xdr:sp macro="" textlink="">
          <xdr:nvSpPr>
            <xdr:cNvPr id="1833" name="Object 809" hidden="1">
              <a:extLst>
                <a:ext uri="{63B3BB69-23CF-44E3-9099-C40C66FF867C}">
                  <a14:compatExt spid="_x0000_s1833"/>
                </a:ext>
                <a:ext uri="{FF2B5EF4-FFF2-40B4-BE49-F238E27FC236}">
                  <a16:creationId xmlns:a16="http://schemas.microsoft.com/office/drawing/2014/main" id="{00000000-0008-0000-0100-00002907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68</xdr:row>
          <xdr:rowOff>333375</xdr:rowOff>
        </xdr:from>
        <xdr:to>
          <xdr:col>10</xdr:col>
          <xdr:colOff>0</xdr:colOff>
          <xdr:row>72</xdr:row>
          <xdr:rowOff>19707</xdr:rowOff>
        </xdr:to>
        <xdr:sp macro="" textlink="">
          <xdr:nvSpPr>
            <xdr:cNvPr id="1834" name="Object 810" hidden="1">
              <a:extLst>
                <a:ext uri="{63B3BB69-23CF-44E3-9099-C40C66FF867C}">
                  <a14:compatExt spid="_x0000_s1834"/>
                </a:ext>
                <a:ext uri="{FF2B5EF4-FFF2-40B4-BE49-F238E27FC236}">
                  <a16:creationId xmlns:a16="http://schemas.microsoft.com/office/drawing/2014/main" id="{00000000-0008-0000-0100-00002A07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0</xdr:colOff>
          <xdr:row>36</xdr:row>
          <xdr:rowOff>0</xdr:rowOff>
        </xdr:from>
        <xdr:to>
          <xdr:col>8</xdr:col>
          <xdr:colOff>0</xdr:colOff>
          <xdr:row>38</xdr:row>
          <xdr:rowOff>581025</xdr:rowOff>
        </xdr:to>
        <xdr:sp macro="" textlink="">
          <xdr:nvSpPr>
            <xdr:cNvPr id="1842" name="Object 818" hidden="1">
              <a:extLst>
                <a:ext uri="{63B3BB69-23CF-44E3-9099-C40C66FF867C}">
                  <a14:compatExt spid="_x0000_s1842"/>
                </a:ext>
                <a:ext uri="{FF2B5EF4-FFF2-40B4-BE49-F238E27FC236}">
                  <a16:creationId xmlns:a16="http://schemas.microsoft.com/office/drawing/2014/main" id="{00000000-0008-0000-0100-00003207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9525</xdr:colOff>
          <xdr:row>15</xdr:row>
          <xdr:rowOff>9525</xdr:rowOff>
        </xdr:from>
        <xdr:to>
          <xdr:col>0</xdr:col>
          <xdr:colOff>1133475</xdr:colOff>
          <xdr:row>18</xdr:row>
          <xdr:rowOff>19050</xdr:rowOff>
        </xdr:to>
        <xdr:sp macro="" textlink="">
          <xdr:nvSpPr>
            <xdr:cNvPr id="1847" name="Object 823" hidden="1">
              <a:extLst>
                <a:ext uri="{63B3BB69-23CF-44E3-9099-C40C66FF867C}">
                  <a14:compatExt spid="_x0000_s1847"/>
                </a:ext>
                <a:ext uri="{FF2B5EF4-FFF2-40B4-BE49-F238E27FC236}">
                  <a16:creationId xmlns:a16="http://schemas.microsoft.com/office/drawing/2014/main" id="{00000000-0008-0000-0100-00003707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0</xdr:colOff>
          <xdr:row>33</xdr:row>
          <xdr:rowOff>0</xdr:rowOff>
        </xdr:from>
        <xdr:to>
          <xdr:col>7</xdr:col>
          <xdr:colOff>819150</xdr:colOff>
          <xdr:row>36</xdr:row>
          <xdr:rowOff>6569</xdr:rowOff>
        </xdr:to>
        <xdr:sp macro="" textlink="">
          <xdr:nvSpPr>
            <xdr:cNvPr id="1848" name="Object 824" hidden="1">
              <a:extLst>
                <a:ext uri="{63B3BB69-23CF-44E3-9099-C40C66FF867C}">
                  <a14:compatExt spid="_x0000_s1848"/>
                </a:ext>
                <a:ext uri="{FF2B5EF4-FFF2-40B4-BE49-F238E27FC236}">
                  <a16:creationId xmlns:a16="http://schemas.microsoft.com/office/drawing/2014/main" id="{790DBF71-0700-46AF-AC00-0EBF26ADE07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6569</xdr:colOff>
          <xdr:row>26</xdr:row>
          <xdr:rowOff>13138</xdr:rowOff>
        </xdr:from>
        <xdr:to>
          <xdr:col>7</xdr:col>
          <xdr:colOff>819150</xdr:colOff>
          <xdr:row>30</xdr:row>
          <xdr:rowOff>0</xdr:rowOff>
        </xdr:to>
        <xdr:sp macro="" textlink="">
          <xdr:nvSpPr>
            <xdr:cNvPr id="1850" name="Object 826" hidden="1">
              <a:extLst>
                <a:ext uri="{63B3BB69-23CF-44E3-9099-C40C66FF867C}">
                  <a14:compatExt spid="_x0000_s1850"/>
                </a:ext>
                <a:ext uri="{FF2B5EF4-FFF2-40B4-BE49-F238E27FC236}">
                  <a16:creationId xmlns:a16="http://schemas.microsoft.com/office/drawing/2014/main" id="{41998CD5-D74D-46F0-A8B5-14F359B8E60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0</xdr:colOff>
          <xdr:row>69</xdr:row>
          <xdr:rowOff>1</xdr:rowOff>
        </xdr:from>
        <xdr:to>
          <xdr:col>9</xdr:col>
          <xdr:colOff>19706</xdr:colOff>
          <xdr:row>72</xdr:row>
          <xdr:rowOff>13139</xdr:rowOff>
        </xdr:to>
        <xdr:sp macro="" textlink="">
          <xdr:nvSpPr>
            <xdr:cNvPr id="1851" name="Object 827" hidden="1">
              <a:extLst>
                <a:ext uri="{63B3BB69-23CF-44E3-9099-C40C66FF867C}">
                  <a14:compatExt spid="_x0000_s1851"/>
                </a:ext>
                <a:ext uri="{FF2B5EF4-FFF2-40B4-BE49-F238E27FC236}">
                  <a16:creationId xmlns:a16="http://schemas.microsoft.com/office/drawing/2014/main" id="{DC48683C-BD57-4295-BA0B-6BA7408D1E0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6568</xdr:colOff>
          <xdr:row>68</xdr:row>
          <xdr:rowOff>335016</xdr:rowOff>
        </xdr:from>
        <xdr:to>
          <xdr:col>7</xdr:col>
          <xdr:colOff>821120</xdr:colOff>
          <xdr:row>72</xdr:row>
          <xdr:rowOff>13138</xdr:rowOff>
        </xdr:to>
        <xdr:sp macro="" textlink="">
          <xdr:nvSpPr>
            <xdr:cNvPr id="1852" name="Object 828" hidden="1">
              <a:extLst>
                <a:ext uri="{63B3BB69-23CF-44E3-9099-C40C66FF867C}">
                  <a14:compatExt spid="_x0000_s1852"/>
                </a:ext>
                <a:ext uri="{FF2B5EF4-FFF2-40B4-BE49-F238E27FC236}">
                  <a16:creationId xmlns:a16="http://schemas.microsoft.com/office/drawing/2014/main" id="{8AF2E8EB-D83B-4471-B34C-4A68E04C7AC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109</xdr:row>
          <xdr:rowOff>0</xdr:rowOff>
        </xdr:from>
        <xdr:to>
          <xdr:col>10</xdr:col>
          <xdr:colOff>0</xdr:colOff>
          <xdr:row>111</xdr:row>
          <xdr:rowOff>400707</xdr:rowOff>
        </xdr:to>
        <xdr:sp macro="" textlink="">
          <xdr:nvSpPr>
            <xdr:cNvPr id="1853" name="Object 829" hidden="1">
              <a:extLst>
                <a:ext uri="{63B3BB69-23CF-44E3-9099-C40C66FF867C}">
                  <a14:compatExt spid="_x0000_s1853"/>
                </a:ext>
                <a:ext uri="{FF2B5EF4-FFF2-40B4-BE49-F238E27FC236}">
                  <a16:creationId xmlns:a16="http://schemas.microsoft.com/office/drawing/2014/main" id="{DF6896DF-DB9E-4128-BB15-F210C7210D2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13138</xdr:colOff>
          <xdr:row>100</xdr:row>
          <xdr:rowOff>0</xdr:rowOff>
        </xdr:from>
        <xdr:to>
          <xdr:col>12</xdr:col>
          <xdr:colOff>6569</xdr:colOff>
          <xdr:row>102</xdr:row>
          <xdr:rowOff>302173</xdr:rowOff>
        </xdr:to>
        <xdr:sp macro="" textlink="">
          <xdr:nvSpPr>
            <xdr:cNvPr id="1854" name="Object 830" hidden="1">
              <a:extLst>
                <a:ext uri="{63B3BB69-23CF-44E3-9099-C40C66FF867C}">
                  <a14:compatExt spid="_x0000_s1854"/>
                </a:ext>
                <a:ext uri="{FF2B5EF4-FFF2-40B4-BE49-F238E27FC236}">
                  <a16:creationId xmlns:a16="http://schemas.microsoft.com/office/drawing/2014/main" id="{AFB88237-9D4E-44A7-BA6A-46DD622B23C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106</xdr:row>
          <xdr:rowOff>19707</xdr:rowOff>
        </xdr:from>
        <xdr:to>
          <xdr:col>10</xdr:col>
          <xdr:colOff>0</xdr:colOff>
          <xdr:row>109</xdr:row>
          <xdr:rowOff>0</xdr:rowOff>
        </xdr:to>
        <xdr:sp macro="" textlink="">
          <xdr:nvSpPr>
            <xdr:cNvPr id="1855" name="Object 831" hidden="1">
              <a:extLst>
                <a:ext uri="{63B3BB69-23CF-44E3-9099-C40C66FF867C}">
                  <a14:compatExt spid="_x0000_s1855"/>
                </a:ext>
                <a:ext uri="{FF2B5EF4-FFF2-40B4-BE49-F238E27FC236}">
                  <a16:creationId xmlns:a16="http://schemas.microsoft.com/office/drawing/2014/main" id="{87966F69-AD1B-4903-8896-B1771E53FD7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13139</xdr:colOff>
          <xdr:row>63</xdr:row>
          <xdr:rowOff>21222</xdr:rowOff>
        </xdr:from>
        <xdr:to>
          <xdr:col>10</xdr:col>
          <xdr:colOff>0</xdr:colOff>
          <xdr:row>64</xdr:row>
          <xdr:rowOff>6568</xdr:rowOff>
        </xdr:to>
        <xdr:sp macro="" textlink="">
          <xdr:nvSpPr>
            <xdr:cNvPr id="1856" name="Object 832" hidden="1">
              <a:extLst>
                <a:ext uri="{63B3BB69-23CF-44E3-9099-C40C66FF867C}">
                  <a14:compatExt spid="_x0000_s1856"/>
                </a:ext>
                <a:ext uri="{FF2B5EF4-FFF2-40B4-BE49-F238E27FC236}">
                  <a16:creationId xmlns:a16="http://schemas.microsoft.com/office/drawing/2014/main" id="{28838CCD-A19C-48D4-9C6F-87F3631BCC9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47625</xdr:colOff>
          <xdr:row>49</xdr:row>
          <xdr:rowOff>0</xdr:rowOff>
        </xdr:from>
        <xdr:to>
          <xdr:col>5</xdr:col>
          <xdr:colOff>76200</xdr:colOff>
          <xdr:row>50</xdr:row>
          <xdr:rowOff>19050</xdr:rowOff>
        </xdr:to>
        <xdr:sp macro="" textlink="">
          <xdr:nvSpPr>
            <xdr:cNvPr id="9259" name="Check Box 43" hidden="1">
              <a:extLst>
                <a:ext uri="{63B3BB69-23CF-44E3-9099-C40C66FF867C}">
                  <a14:compatExt spid="_x0000_s9259"/>
                </a:ext>
                <a:ext uri="{FF2B5EF4-FFF2-40B4-BE49-F238E27FC236}">
                  <a16:creationId xmlns:a16="http://schemas.microsoft.com/office/drawing/2014/main" id="{00000000-0008-0000-0200-00002B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47625</xdr:colOff>
          <xdr:row>51</xdr:row>
          <xdr:rowOff>0</xdr:rowOff>
        </xdr:from>
        <xdr:to>
          <xdr:col>5</xdr:col>
          <xdr:colOff>495300</xdr:colOff>
          <xdr:row>51</xdr:row>
          <xdr:rowOff>171450</xdr:rowOff>
        </xdr:to>
        <xdr:sp macro="" textlink="">
          <xdr:nvSpPr>
            <xdr:cNvPr id="9260" name="Check Box 44" hidden="1">
              <a:extLst>
                <a:ext uri="{63B3BB69-23CF-44E3-9099-C40C66FF867C}">
                  <a14:compatExt spid="_x0000_s9260"/>
                </a:ext>
                <a:ext uri="{FF2B5EF4-FFF2-40B4-BE49-F238E27FC236}">
                  <a16:creationId xmlns:a16="http://schemas.microsoft.com/office/drawing/2014/main" id="{00000000-0008-0000-0200-00002C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47625</xdr:colOff>
          <xdr:row>53</xdr:row>
          <xdr:rowOff>0</xdr:rowOff>
        </xdr:from>
        <xdr:to>
          <xdr:col>5</xdr:col>
          <xdr:colOff>495300</xdr:colOff>
          <xdr:row>53</xdr:row>
          <xdr:rowOff>171450</xdr:rowOff>
        </xdr:to>
        <xdr:sp macro="" textlink="">
          <xdr:nvSpPr>
            <xdr:cNvPr id="9261" name="Check Box 45" hidden="1">
              <a:extLst>
                <a:ext uri="{63B3BB69-23CF-44E3-9099-C40C66FF867C}">
                  <a14:compatExt spid="_x0000_s9261"/>
                </a:ext>
                <a:ext uri="{FF2B5EF4-FFF2-40B4-BE49-F238E27FC236}">
                  <a16:creationId xmlns:a16="http://schemas.microsoft.com/office/drawing/2014/main" id="{00000000-0008-0000-0200-00002D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47625</xdr:colOff>
          <xdr:row>49</xdr:row>
          <xdr:rowOff>0</xdr:rowOff>
        </xdr:from>
        <xdr:to>
          <xdr:col>5</xdr:col>
          <xdr:colOff>495300</xdr:colOff>
          <xdr:row>50</xdr:row>
          <xdr:rowOff>19050</xdr:rowOff>
        </xdr:to>
        <xdr:sp macro="" textlink="">
          <xdr:nvSpPr>
            <xdr:cNvPr id="9262" name="Check Box 46" hidden="1">
              <a:extLst>
                <a:ext uri="{63B3BB69-23CF-44E3-9099-C40C66FF867C}">
                  <a14:compatExt spid="_x0000_s9262"/>
                </a:ext>
                <a:ext uri="{FF2B5EF4-FFF2-40B4-BE49-F238E27FC236}">
                  <a16:creationId xmlns:a16="http://schemas.microsoft.com/office/drawing/2014/main" id="{00000000-0008-0000-0200-00002E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49</xdr:row>
          <xdr:rowOff>0</xdr:rowOff>
        </xdr:from>
        <xdr:to>
          <xdr:col>2</xdr:col>
          <xdr:colOff>685800</xdr:colOff>
          <xdr:row>50</xdr:row>
          <xdr:rowOff>19050</xdr:rowOff>
        </xdr:to>
        <xdr:sp macro="" textlink="">
          <xdr:nvSpPr>
            <xdr:cNvPr id="9263" name="Check Box 47" hidden="1">
              <a:extLst>
                <a:ext uri="{63B3BB69-23CF-44E3-9099-C40C66FF867C}">
                  <a14:compatExt spid="_x0000_s9263"/>
                </a:ext>
                <a:ext uri="{FF2B5EF4-FFF2-40B4-BE49-F238E27FC236}">
                  <a16:creationId xmlns:a16="http://schemas.microsoft.com/office/drawing/2014/main" id="{00000000-0008-0000-0200-00002F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51</xdr:row>
          <xdr:rowOff>0</xdr:rowOff>
        </xdr:from>
        <xdr:to>
          <xdr:col>2</xdr:col>
          <xdr:colOff>266700</xdr:colOff>
          <xdr:row>51</xdr:row>
          <xdr:rowOff>171450</xdr:rowOff>
        </xdr:to>
        <xdr:sp macro="" textlink="">
          <xdr:nvSpPr>
            <xdr:cNvPr id="9264" name="Check Box 48" hidden="1">
              <a:extLst>
                <a:ext uri="{63B3BB69-23CF-44E3-9099-C40C66FF867C}">
                  <a14:compatExt spid="_x0000_s9264"/>
                </a:ext>
                <a:ext uri="{FF2B5EF4-FFF2-40B4-BE49-F238E27FC236}">
                  <a16:creationId xmlns:a16="http://schemas.microsoft.com/office/drawing/2014/main" id="{00000000-0008-0000-0200-000030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53</xdr:row>
          <xdr:rowOff>0</xdr:rowOff>
        </xdr:from>
        <xdr:to>
          <xdr:col>2</xdr:col>
          <xdr:colOff>266700</xdr:colOff>
          <xdr:row>53</xdr:row>
          <xdr:rowOff>171450</xdr:rowOff>
        </xdr:to>
        <xdr:sp macro="" textlink="">
          <xdr:nvSpPr>
            <xdr:cNvPr id="9266" name="Check Box 50" hidden="1">
              <a:extLst>
                <a:ext uri="{63B3BB69-23CF-44E3-9099-C40C66FF867C}">
                  <a14:compatExt spid="_x0000_s9266"/>
                </a:ext>
                <a:ext uri="{FF2B5EF4-FFF2-40B4-BE49-F238E27FC236}">
                  <a16:creationId xmlns:a16="http://schemas.microsoft.com/office/drawing/2014/main" id="{00000000-0008-0000-0200-000032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55</xdr:row>
          <xdr:rowOff>0</xdr:rowOff>
        </xdr:from>
        <xdr:to>
          <xdr:col>2</xdr:col>
          <xdr:colOff>266700</xdr:colOff>
          <xdr:row>55</xdr:row>
          <xdr:rowOff>171450</xdr:rowOff>
        </xdr:to>
        <xdr:sp macro="" textlink="">
          <xdr:nvSpPr>
            <xdr:cNvPr id="9267" name="Check Box 51" hidden="1">
              <a:extLst>
                <a:ext uri="{63B3BB69-23CF-44E3-9099-C40C66FF867C}">
                  <a14:compatExt spid="_x0000_s9267"/>
                </a:ext>
                <a:ext uri="{FF2B5EF4-FFF2-40B4-BE49-F238E27FC236}">
                  <a16:creationId xmlns:a16="http://schemas.microsoft.com/office/drawing/2014/main" id="{00000000-0008-0000-0200-000033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56</xdr:row>
          <xdr:rowOff>0</xdr:rowOff>
        </xdr:from>
        <xdr:to>
          <xdr:col>2</xdr:col>
          <xdr:colOff>266700</xdr:colOff>
          <xdr:row>56</xdr:row>
          <xdr:rowOff>171450</xdr:rowOff>
        </xdr:to>
        <xdr:sp macro="" textlink="">
          <xdr:nvSpPr>
            <xdr:cNvPr id="9268" name="Check Box 52" hidden="1">
              <a:extLst>
                <a:ext uri="{63B3BB69-23CF-44E3-9099-C40C66FF867C}">
                  <a14:compatExt spid="_x0000_s9268"/>
                </a:ext>
                <a:ext uri="{FF2B5EF4-FFF2-40B4-BE49-F238E27FC236}">
                  <a16:creationId xmlns:a16="http://schemas.microsoft.com/office/drawing/2014/main" id="{00000000-0008-0000-0200-000034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57</xdr:row>
          <xdr:rowOff>0</xdr:rowOff>
        </xdr:from>
        <xdr:to>
          <xdr:col>2</xdr:col>
          <xdr:colOff>266700</xdr:colOff>
          <xdr:row>57</xdr:row>
          <xdr:rowOff>171450</xdr:rowOff>
        </xdr:to>
        <xdr:sp macro="" textlink="">
          <xdr:nvSpPr>
            <xdr:cNvPr id="9269" name="Check Box 53" hidden="1">
              <a:extLst>
                <a:ext uri="{63B3BB69-23CF-44E3-9099-C40C66FF867C}">
                  <a14:compatExt spid="_x0000_s9269"/>
                </a:ext>
                <a:ext uri="{FF2B5EF4-FFF2-40B4-BE49-F238E27FC236}">
                  <a16:creationId xmlns:a16="http://schemas.microsoft.com/office/drawing/2014/main" id="{00000000-0008-0000-0200-000035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58</xdr:row>
          <xdr:rowOff>0</xdr:rowOff>
        </xdr:from>
        <xdr:to>
          <xdr:col>2</xdr:col>
          <xdr:colOff>266700</xdr:colOff>
          <xdr:row>58</xdr:row>
          <xdr:rowOff>171450</xdr:rowOff>
        </xdr:to>
        <xdr:sp macro="" textlink="">
          <xdr:nvSpPr>
            <xdr:cNvPr id="9270" name="Check Box 54" hidden="1">
              <a:extLst>
                <a:ext uri="{63B3BB69-23CF-44E3-9099-C40C66FF867C}">
                  <a14:compatExt spid="_x0000_s9270"/>
                </a:ext>
                <a:ext uri="{FF2B5EF4-FFF2-40B4-BE49-F238E27FC236}">
                  <a16:creationId xmlns:a16="http://schemas.microsoft.com/office/drawing/2014/main" id="{00000000-0008-0000-0200-000036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59</xdr:row>
          <xdr:rowOff>0</xdr:rowOff>
        </xdr:from>
        <xdr:to>
          <xdr:col>2</xdr:col>
          <xdr:colOff>266700</xdr:colOff>
          <xdr:row>59</xdr:row>
          <xdr:rowOff>171450</xdr:rowOff>
        </xdr:to>
        <xdr:sp macro="" textlink="">
          <xdr:nvSpPr>
            <xdr:cNvPr id="9271" name="Check Box 55" hidden="1">
              <a:extLst>
                <a:ext uri="{63B3BB69-23CF-44E3-9099-C40C66FF867C}">
                  <a14:compatExt spid="_x0000_s9271"/>
                </a:ext>
                <a:ext uri="{FF2B5EF4-FFF2-40B4-BE49-F238E27FC236}">
                  <a16:creationId xmlns:a16="http://schemas.microsoft.com/office/drawing/2014/main" id="{00000000-0008-0000-0200-000037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9525</xdr:colOff>
          <xdr:row>55</xdr:row>
          <xdr:rowOff>9525</xdr:rowOff>
        </xdr:from>
        <xdr:to>
          <xdr:col>7</xdr:col>
          <xdr:colOff>123825</xdr:colOff>
          <xdr:row>55</xdr:row>
          <xdr:rowOff>190500</xdr:rowOff>
        </xdr:to>
        <xdr:sp macro="" textlink="">
          <xdr:nvSpPr>
            <xdr:cNvPr id="9272" name="Check Box 56" hidden="1">
              <a:extLst>
                <a:ext uri="{63B3BB69-23CF-44E3-9099-C40C66FF867C}">
                  <a14:compatExt spid="_x0000_s9272"/>
                </a:ext>
                <a:ext uri="{FF2B5EF4-FFF2-40B4-BE49-F238E27FC236}">
                  <a16:creationId xmlns:a16="http://schemas.microsoft.com/office/drawing/2014/main" id="{00000000-0008-0000-0200-000038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9525</xdr:colOff>
          <xdr:row>56</xdr:row>
          <xdr:rowOff>9525</xdr:rowOff>
        </xdr:from>
        <xdr:to>
          <xdr:col>7</xdr:col>
          <xdr:colOff>142875</xdr:colOff>
          <xdr:row>56</xdr:row>
          <xdr:rowOff>209550</xdr:rowOff>
        </xdr:to>
        <xdr:sp macro="" textlink="">
          <xdr:nvSpPr>
            <xdr:cNvPr id="9273" name="Check Box 57" hidden="1">
              <a:extLst>
                <a:ext uri="{63B3BB69-23CF-44E3-9099-C40C66FF867C}">
                  <a14:compatExt spid="_x0000_s9273"/>
                </a:ext>
                <a:ext uri="{FF2B5EF4-FFF2-40B4-BE49-F238E27FC236}">
                  <a16:creationId xmlns:a16="http://schemas.microsoft.com/office/drawing/2014/main" id="{00000000-0008-0000-0200-000039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9525</xdr:colOff>
          <xdr:row>57</xdr:row>
          <xdr:rowOff>9525</xdr:rowOff>
        </xdr:from>
        <xdr:to>
          <xdr:col>7</xdr:col>
          <xdr:colOff>123825</xdr:colOff>
          <xdr:row>57</xdr:row>
          <xdr:rowOff>209550</xdr:rowOff>
        </xdr:to>
        <xdr:sp macro="" textlink="">
          <xdr:nvSpPr>
            <xdr:cNvPr id="9274" name="Check Box 58" hidden="1">
              <a:extLst>
                <a:ext uri="{63B3BB69-23CF-44E3-9099-C40C66FF867C}">
                  <a14:compatExt spid="_x0000_s9274"/>
                </a:ext>
                <a:ext uri="{FF2B5EF4-FFF2-40B4-BE49-F238E27FC236}">
                  <a16:creationId xmlns:a16="http://schemas.microsoft.com/office/drawing/2014/main" id="{00000000-0008-0000-0200-00003A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19050</xdr:colOff>
          <xdr:row>58</xdr:row>
          <xdr:rowOff>9525</xdr:rowOff>
        </xdr:from>
        <xdr:to>
          <xdr:col>7</xdr:col>
          <xdr:colOff>161925</xdr:colOff>
          <xdr:row>58</xdr:row>
          <xdr:rowOff>209550</xdr:rowOff>
        </xdr:to>
        <xdr:sp macro="" textlink="">
          <xdr:nvSpPr>
            <xdr:cNvPr id="9275" name="Check Box 59" hidden="1">
              <a:extLst>
                <a:ext uri="{63B3BB69-23CF-44E3-9099-C40C66FF867C}">
                  <a14:compatExt spid="_x0000_s9275"/>
                </a:ext>
                <a:ext uri="{FF2B5EF4-FFF2-40B4-BE49-F238E27FC236}">
                  <a16:creationId xmlns:a16="http://schemas.microsoft.com/office/drawing/2014/main" id="{00000000-0008-0000-0200-00003B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9525</xdr:colOff>
          <xdr:row>59</xdr:row>
          <xdr:rowOff>9525</xdr:rowOff>
        </xdr:from>
        <xdr:to>
          <xdr:col>7</xdr:col>
          <xdr:colOff>142875</xdr:colOff>
          <xdr:row>59</xdr:row>
          <xdr:rowOff>209550</xdr:rowOff>
        </xdr:to>
        <xdr:sp macro="" textlink="">
          <xdr:nvSpPr>
            <xdr:cNvPr id="9276" name="Check Box 60" hidden="1">
              <a:extLst>
                <a:ext uri="{63B3BB69-23CF-44E3-9099-C40C66FF867C}">
                  <a14:compatExt spid="_x0000_s9276"/>
                </a:ext>
                <a:ext uri="{FF2B5EF4-FFF2-40B4-BE49-F238E27FC236}">
                  <a16:creationId xmlns:a16="http://schemas.microsoft.com/office/drawing/2014/main" id="{00000000-0008-0000-0200-00003C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61</xdr:row>
          <xdr:rowOff>0</xdr:rowOff>
        </xdr:from>
        <xdr:to>
          <xdr:col>2</xdr:col>
          <xdr:colOff>266700</xdr:colOff>
          <xdr:row>61</xdr:row>
          <xdr:rowOff>171450</xdr:rowOff>
        </xdr:to>
        <xdr:sp macro="" textlink="">
          <xdr:nvSpPr>
            <xdr:cNvPr id="9281" name="Check Box 65" hidden="1">
              <a:extLst>
                <a:ext uri="{63B3BB69-23CF-44E3-9099-C40C66FF867C}">
                  <a14:compatExt spid="_x0000_s9281"/>
                </a:ext>
                <a:ext uri="{FF2B5EF4-FFF2-40B4-BE49-F238E27FC236}">
                  <a16:creationId xmlns:a16="http://schemas.microsoft.com/office/drawing/2014/main" id="{00000000-0008-0000-0200-000041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62</xdr:row>
          <xdr:rowOff>0</xdr:rowOff>
        </xdr:from>
        <xdr:to>
          <xdr:col>2</xdr:col>
          <xdr:colOff>266700</xdr:colOff>
          <xdr:row>62</xdr:row>
          <xdr:rowOff>171450</xdr:rowOff>
        </xdr:to>
        <xdr:sp macro="" textlink="">
          <xdr:nvSpPr>
            <xdr:cNvPr id="9282" name="Check Box 66" hidden="1">
              <a:extLst>
                <a:ext uri="{63B3BB69-23CF-44E3-9099-C40C66FF867C}">
                  <a14:compatExt spid="_x0000_s9282"/>
                </a:ext>
                <a:ext uri="{FF2B5EF4-FFF2-40B4-BE49-F238E27FC236}">
                  <a16:creationId xmlns:a16="http://schemas.microsoft.com/office/drawing/2014/main" id="{00000000-0008-0000-0200-000042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63</xdr:row>
          <xdr:rowOff>0</xdr:rowOff>
        </xdr:from>
        <xdr:to>
          <xdr:col>2</xdr:col>
          <xdr:colOff>266700</xdr:colOff>
          <xdr:row>63</xdr:row>
          <xdr:rowOff>171450</xdr:rowOff>
        </xdr:to>
        <xdr:sp macro="" textlink="">
          <xdr:nvSpPr>
            <xdr:cNvPr id="9283" name="Check Box 67" hidden="1">
              <a:extLst>
                <a:ext uri="{63B3BB69-23CF-44E3-9099-C40C66FF867C}">
                  <a14:compatExt spid="_x0000_s9283"/>
                </a:ext>
                <a:ext uri="{FF2B5EF4-FFF2-40B4-BE49-F238E27FC236}">
                  <a16:creationId xmlns:a16="http://schemas.microsoft.com/office/drawing/2014/main" id="{00000000-0008-0000-0200-000043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64</xdr:row>
          <xdr:rowOff>0</xdr:rowOff>
        </xdr:from>
        <xdr:to>
          <xdr:col>2</xdr:col>
          <xdr:colOff>266700</xdr:colOff>
          <xdr:row>64</xdr:row>
          <xdr:rowOff>171450</xdr:rowOff>
        </xdr:to>
        <xdr:sp macro="" textlink="">
          <xdr:nvSpPr>
            <xdr:cNvPr id="9284" name="Check Box 68" hidden="1">
              <a:extLst>
                <a:ext uri="{63B3BB69-23CF-44E3-9099-C40C66FF867C}">
                  <a14:compatExt spid="_x0000_s9284"/>
                </a:ext>
                <a:ext uri="{FF2B5EF4-FFF2-40B4-BE49-F238E27FC236}">
                  <a16:creationId xmlns:a16="http://schemas.microsoft.com/office/drawing/2014/main" id="{00000000-0008-0000-0200-000044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19050</xdr:colOff>
          <xdr:row>65</xdr:row>
          <xdr:rowOff>9525</xdr:rowOff>
        </xdr:from>
        <xdr:to>
          <xdr:col>2</xdr:col>
          <xdr:colOff>238125</xdr:colOff>
          <xdr:row>65</xdr:row>
          <xdr:rowOff>190500</xdr:rowOff>
        </xdr:to>
        <xdr:sp macro="" textlink="">
          <xdr:nvSpPr>
            <xdr:cNvPr id="9285" name="Check Box 69" hidden="1">
              <a:extLst>
                <a:ext uri="{63B3BB69-23CF-44E3-9099-C40C66FF867C}">
                  <a14:compatExt spid="_x0000_s9285"/>
                </a:ext>
                <a:ext uri="{FF2B5EF4-FFF2-40B4-BE49-F238E27FC236}">
                  <a16:creationId xmlns:a16="http://schemas.microsoft.com/office/drawing/2014/main" id="{00000000-0008-0000-0200-000045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19050</xdr:colOff>
          <xdr:row>63</xdr:row>
          <xdr:rowOff>0</xdr:rowOff>
        </xdr:from>
        <xdr:to>
          <xdr:col>7</xdr:col>
          <xdr:colOff>142875</xdr:colOff>
          <xdr:row>63</xdr:row>
          <xdr:rowOff>190500</xdr:rowOff>
        </xdr:to>
        <xdr:sp macro="" textlink="">
          <xdr:nvSpPr>
            <xdr:cNvPr id="9286" name="Check Box 70" hidden="1">
              <a:extLst>
                <a:ext uri="{63B3BB69-23CF-44E3-9099-C40C66FF867C}">
                  <a14:compatExt spid="_x0000_s9286"/>
                </a:ext>
                <a:ext uri="{FF2B5EF4-FFF2-40B4-BE49-F238E27FC236}">
                  <a16:creationId xmlns:a16="http://schemas.microsoft.com/office/drawing/2014/main" id="{00000000-0008-0000-0200-000046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19050</xdr:colOff>
          <xdr:row>62</xdr:row>
          <xdr:rowOff>0</xdr:rowOff>
        </xdr:from>
        <xdr:to>
          <xdr:col>7</xdr:col>
          <xdr:colOff>142875</xdr:colOff>
          <xdr:row>62</xdr:row>
          <xdr:rowOff>190500</xdr:rowOff>
        </xdr:to>
        <xdr:sp macro="" textlink="">
          <xdr:nvSpPr>
            <xdr:cNvPr id="9287" name="Check Box 71" hidden="1">
              <a:extLst>
                <a:ext uri="{63B3BB69-23CF-44E3-9099-C40C66FF867C}">
                  <a14:compatExt spid="_x0000_s9287"/>
                </a:ext>
                <a:ext uri="{FF2B5EF4-FFF2-40B4-BE49-F238E27FC236}">
                  <a16:creationId xmlns:a16="http://schemas.microsoft.com/office/drawing/2014/main" id="{00000000-0008-0000-0200-000047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19050</xdr:colOff>
          <xdr:row>61</xdr:row>
          <xdr:rowOff>0</xdr:rowOff>
        </xdr:from>
        <xdr:to>
          <xdr:col>7</xdr:col>
          <xdr:colOff>161925</xdr:colOff>
          <xdr:row>61</xdr:row>
          <xdr:rowOff>209550</xdr:rowOff>
        </xdr:to>
        <xdr:sp macro="" textlink="">
          <xdr:nvSpPr>
            <xdr:cNvPr id="9288" name="Check Box 72" hidden="1">
              <a:extLst>
                <a:ext uri="{63B3BB69-23CF-44E3-9099-C40C66FF867C}">
                  <a14:compatExt spid="_x0000_s9288"/>
                </a:ext>
                <a:ext uri="{FF2B5EF4-FFF2-40B4-BE49-F238E27FC236}">
                  <a16:creationId xmlns:a16="http://schemas.microsoft.com/office/drawing/2014/main" id="{00000000-0008-0000-0200-000048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19050</xdr:colOff>
          <xdr:row>64</xdr:row>
          <xdr:rowOff>0</xdr:rowOff>
        </xdr:from>
        <xdr:to>
          <xdr:col>7</xdr:col>
          <xdr:colOff>142875</xdr:colOff>
          <xdr:row>64</xdr:row>
          <xdr:rowOff>190500</xdr:rowOff>
        </xdr:to>
        <xdr:sp macro="" textlink="">
          <xdr:nvSpPr>
            <xdr:cNvPr id="9289" name="Check Box 73" hidden="1">
              <a:extLst>
                <a:ext uri="{63B3BB69-23CF-44E3-9099-C40C66FF867C}">
                  <a14:compatExt spid="_x0000_s9289"/>
                </a:ext>
                <a:ext uri="{FF2B5EF4-FFF2-40B4-BE49-F238E27FC236}">
                  <a16:creationId xmlns:a16="http://schemas.microsoft.com/office/drawing/2014/main" id="{00000000-0008-0000-0200-000049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19050</xdr:colOff>
          <xdr:row>65</xdr:row>
          <xdr:rowOff>9525</xdr:rowOff>
        </xdr:from>
        <xdr:to>
          <xdr:col>7</xdr:col>
          <xdr:colOff>142875</xdr:colOff>
          <xdr:row>65</xdr:row>
          <xdr:rowOff>190500</xdr:rowOff>
        </xdr:to>
        <xdr:sp macro="" textlink="">
          <xdr:nvSpPr>
            <xdr:cNvPr id="9290" name="Check Box 74" hidden="1">
              <a:extLst>
                <a:ext uri="{63B3BB69-23CF-44E3-9099-C40C66FF867C}">
                  <a14:compatExt spid="_x0000_s9290"/>
                </a:ext>
                <a:ext uri="{FF2B5EF4-FFF2-40B4-BE49-F238E27FC236}">
                  <a16:creationId xmlns:a16="http://schemas.microsoft.com/office/drawing/2014/main" id="{00000000-0008-0000-0200-00004A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0</xdr:col>
          <xdr:colOff>66675</xdr:colOff>
          <xdr:row>71</xdr:row>
          <xdr:rowOff>114300</xdr:rowOff>
        </xdr:from>
        <xdr:to>
          <xdr:col>0</xdr:col>
          <xdr:colOff>304800</xdr:colOff>
          <xdr:row>71</xdr:row>
          <xdr:rowOff>314325</xdr:rowOff>
        </xdr:to>
        <xdr:sp macro="" textlink="">
          <xdr:nvSpPr>
            <xdr:cNvPr id="9295" name="Check Box 79" hidden="1">
              <a:extLst>
                <a:ext uri="{63B3BB69-23CF-44E3-9099-C40C66FF867C}">
                  <a14:compatExt spid="_x0000_s9295"/>
                </a:ext>
                <a:ext uri="{FF2B5EF4-FFF2-40B4-BE49-F238E27FC236}">
                  <a16:creationId xmlns:a16="http://schemas.microsoft.com/office/drawing/2014/main" id="{00000000-0008-0000-0200-00004F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0</xdr:col>
          <xdr:colOff>85725</xdr:colOff>
          <xdr:row>73</xdr:row>
          <xdr:rowOff>123825</xdr:rowOff>
        </xdr:from>
        <xdr:to>
          <xdr:col>0</xdr:col>
          <xdr:colOff>314325</xdr:colOff>
          <xdr:row>73</xdr:row>
          <xdr:rowOff>361950</xdr:rowOff>
        </xdr:to>
        <xdr:sp macro="" textlink="">
          <xdr:nvSpPr>
            <xdr:cNvPr id="9299" name="Check Box 83" hidden="1">
              <a:extLst>
                <a:ext uri="{63B3BB69-23CF-44E3-9099-C40C66FF867C}">
                  <a14:compatExt spid="_x0000_s9299"/>
                </a:ext>
                <a:ext uri="{FF2B5EF4-FFF2-40B4-BE49-F238E27FC236}">
                  <a16:creationId xmlns:a16="http://schemas.microsoft.com/office/drawing/2014/main" id="{00000000-0008-0000-0200-000053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9525</xdr:colOff>
          <xdr:row>56</xdr:row>
          <xdr:rowOff>9525</xdr:rowOff>
        </xdr:from>
        <xdr:to>
          <xdr:col>7</xdr:col>
          <xdr:colOff>142875</xdr:colOff>
          <xdr:row>56</xdr:row>
          <xdr:rowOff>209550</xdr:rowOff>
        </xdr:to>
        <xdr:sp macro="" textlink="">
          <xdr:nvSpPr>
            <xdr:cNvPr id="9304" name="Check Box 88" hidden="1">
              <a:extLst>
                <a:ext uri="{63B3BB69-23CF-44E3-9099-C40C66FF867C}">
                  <a14:compatExt spid="_x0000_s9304"/>
                </a:ext>
                <a:ext uri="{FF2B5EF4-FFF2-40B4-BE49-F238E27FC236}">
                  <a16:creationId xmlns:a16="http://schemas.microsoft.com/office/drawing/2014/main" id="{00000000-0008-0000-0200-000058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84</xdr:row>
          <xdr:rowOff>9525</xdr:rowOff>
        </xdr:from>
        <xdr:to>
          <xdr:col>0</xdr:col>
          <xdr:colOff>219075</xdr:colOff>
          <xdr:row>84</xdr:row>
          <xdr:rowOff>171450</xdr:rowOff>
        </xdr:to>
        <xdr:sp macro="" textlink="">
          <xdr:nvSpPr>
            <xdr:cNvPr id="9317" name="Check Box 101" hidden="1">
              <a:extLst>
                <a:ext uri="{63B3BB69-23CF-44E3-9099-C40C66FF867C}">
                  <a14:compatExt spid="_x0000_s9317"/>
                </a:ext>
                <a:ext uri="{FF2B5EF4-FFF2-40B4-BE49-F238E27FC236}">
                  <a16:creationId xmlns:a16="http://schemas.microsoft.com/office/drawing/2014/main" id="{00000000-0008-0000-0200-0000652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85</xdr:row>
          <xdr:rowOff>9525</xdr:rowOff>
        </xdr:from>
        <xdr:to>
          <xdr:col>0</xdr:col>
          <xdr:colOff>219075</xdr:colOff>
          <xdr:row>85</xdr:row>
          <xdr:rowOff>171450</xdr:rowOff>
        </xdr:to>
        <xdr:sp macro="" textlink="">
          <xdr:nvSpPr>
            <xdr:cNvPr id="9318" name="Check Box 102" hidden="1">
              <a:extLst>
                <a:ext uri="{63B3BB69-23CF-44E3-9099-C40C66FF867C}">
                  <a14:compatExt spid="_x0000_s9318"/>
                </a:ext>
                <a:ext uri="{FF2B5EF4-FFF2-40B4-BE49-F238E27FC236}">
                  <a16:creationId xmlns:a16="http://schemas.microsoft.com/office/drawing/2014/main" id="{00000000-0008-0000-0200-0000662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0</xdr:col>
          <xdr:colOff>66675</xdr:colOff>
          <xdr:row>72</xdr:row>
          <xdr:rowOff>114300</xdr:rowOff>
        </xdr:from>
        <xdr:to>
          <xdr:col>0</xdr:col>
          <xdr:colOff>304800</xdr:colOff>
          <xdr:row>72</xdr:row>
          <xdr:rowOff>314325</xdr:rowOff>
        </xdr:to>
        <xdr:sp macro="" textlink="">
          <xdr:nvSpPr>
            <xdr:cNvPr id="9324" name="Check Box 108" hidden="1">
              <a:extLst>
                <a:ext uri="{63B3BB69-23CF-44E3-9099-C40C66FF867C}">
                  <a14:compatExt spid="_x0000_s9324"/>
                </a:ext>
                <a:ext uri="{FF2B5EF4-FFF2-40B4-BE49-F238E27FC236}">
                  <a16:creationId xmlns:a16="http://schemas.microsoft.com/office/drawing/2014/main" id="{00000000-0008-0000-0200-00006C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0</xdr:col>
          <xdr:colOff>9525</xdr:colOff>
          <xdr:row>42</xdr:row>
          <xdr:rowOff>19050</xdr:rowOff>
        </xdr:from>
        <xdr:to>
          <xdr:col>0</xdr:col>
          <xdr:colOff>238125</xdr:colOff>
          <xdr:row>42</xdr:row>
          <xdr:rowOff>200025</xdr:rowOff>
        </xdr:to>
        <xdr:sp macro="" textlink="">
          <xdr:nvSpPr>
            <xdr:cNvPr id="9330" name="Check Box 114" hidden="1">
              <a:extLst>
                <a:ext uri="{63B3BB69-23CF-44E3-9099-C40C66FF867C}">
                  <a14:compatExt spid="_x0000_s9330"/>
                </a:ext>
                <a:ext uri="{FF2B5EF4-FFF2-40B4-BE49-F238E27FC236}">
                  <a16:creationId xmlns:a16="http://schemas.microsoft.com/office/drawing/2014/main" id="{00000000-0008-0000-0200-000072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0</xdr:col>
          <xdr:colOff>9525</xdr:colOff>
          <xdr:row>43</xdr:row>
          <xdr:rowOff>9525</xdr:rowOff>
        </xdr:from>
        <xdr:to>
          <xdr:col>0</xdr:col>
          <xdr:colOff>238125</xdr:colOff>
          <xdr:row>43</xdr:row>
          <xdr:rowOff>190500</xdr:rowOff>
        </xdr:to>
        <xdr:sp macro="" textlink="">
          <xdr:nvSpPr>
            <xdr:cNvPr id="9331" name="Check Box 115" hidden="1">
              <a:extLst>
                <a:ext uri="{63B3BB69-23CF-44E3-9099-C40C66FF867C}">
                  <a14:compatExt spid="_x0000_s9331"/>
                </a:ext>
                <a:ext uri="{FF2B5EF4-FFF2-40B4-BE49-F238E27FC236}">
                  <a16:creationId xmlns:a16="http://schemas.microsoft.com/office/drawing/2014/main" id="{00000000-0008-0000-0200-000073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19050</xdr:colOff>
          <xdr:row>65</xdr:row>
          <xdr:rowOff>485775</xdr:rowOff>
        </xdr:from>
        <xdr:to>
          <xdr:col>6</xdr:col>
          <xdr:colOff>9525</xdr:colOff>
          <xdr:row>66</xdr:row>
          <xdr:rowOff>209550</xdr:rowOff>
        </xdr:to>
        <xdr:sp macro="" textlink="">
          <xdr:nvSpPr>
            <xdr:cNvPr id="9342" name="Check Box 126" hidden="1">
              <a:extLst>
                <a:ext uri="{63B3BB69-23CF-44E3-9099-C40C66FF867C}">
                  <a14:compatExt spid="_x0000_s9342"/>
                </a:ext>
                <a:ext uri="{FF2B5EF4-FFF2-40B4-BE49-F238E27FC236}">
                  <a16:creationId xmlns:a16="http://schemas.microsoft.com/office/drawing/2014/main" id="{00000000-0008-0000-0200-00007E2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en-US" sz="800" b="0" i="0" u="none" strike="noStrike" baseline="0">
                  <a:solidFill>
                    <a:srgbClr val="000000"/>
                  </a:solidFill>
                  <a:latin typeface="Segoe UI"/>
                  <a:cs typeface="Segoe UI"/>
                </a:rPr>
                <a:t> Fotos de la reunion de Titulo I en el sitio web de la escuela</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38100</xdr:colOff>
          <xdr:row>66</xdr:row>
          <xdr:rowOff>0</xdr:rowOff>
        </xdr:from>
        <xdr:to>
          <xdr:col>9</xdr:col>
          <xdr:colOff>381000</xdr:colOff>
          <xdr:row>66</xdr:row>
          <xdr:rowOff>219075</xdr:rowOff>
        </xdr:to>
        <xdr:sp macro="" textlink="">
          <xdr:nvSpPr>
            <xdr:cNvPr id="9346" name="Check Box 130" hidden="1">
              <a:extLst>
                <a:ext uri="{63B3BB69-23CF-44E3-9099-C40C66FF867C}">
                  <a14:compatExt spid="_x0000_s9346"/>
                </a:ext>
                <a:ext uri="{FF2B5EF4-FFF2-40B4-BE49-F238E27FC236}">
                  <a16:creationId xmlns:a16="http://schemas.microsoft.com/office/drawing/2014/main" id="{00000000-0008-0000-0200-0000822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en-US" sz="800" b="0" i="0" u="none" strike="noStrike" baseline="0">
                  <a:solidFill>
                    <a:srgbClr val="000000"/>
                  </a:solidFill>
                  <a:latin typeface="Segoe UI"/>
                  <a:cs typeface="Segoe UI"/>
                </a:rPr>
                <a:t>Evidencia de publicación en las redes sociales</a:t>
              </a:r>
            </a:p>
          </xdr:txBody>
        </xdr:sp>
        <xdr:clientData/>
      </xdr:twoCellAnchor>
    </mc:Choice>
    <mc:Fallback/>
  </mc:AlternateContent>
  <xdr:twoCellAnchor editAs="oneCell">
    <xdr:from>
      <xdr:col>2</xdr:col>
      <xdr:colOff>583406</xdr:colOff>
      <xdr:row>123</xdr:row>
      <xdr:rowOff>5953</xdr:rowOff>
    </xdr:from>
    <xdr:to>
      <xdr:col>7</xdr:col>
      <xdr:colOff>407194</xdr:colOff>
      <xdr:row>123</xdr:row>
      <xdr:rowOff>613172</xdr:rowOff>
    </xdr:to>
    <xdr:pic>
      <xdr:nvPicPr>
        <xdr:cNvPr id="3" name="Picture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887140" y="48625125"/>
          <a:ext cx="2800351" cy="607219"/>
        </a:xfrm>
        <a:prstGeom prst="rect">
          <a:avLst/>
        </a:prstGeom>
      </xdr:spPr>
    </xdr:pic>
    <xdr:clientData/>
  </xdr:twoCellAnchor>
  <xdr:twoCellAnchor editAs="oneCell">
    <xdr:from>
      <xdr:col>3</xdr:col>
      <xdr:colOff>208361</xdr:colOff>
      <xdr:row>15</xdr:row>
      <xdr:rowOff>29764</xdr:rowOff>
    </xdr:from>
    <xdr:to>
      <xdr:col>4</xdr:col>
      <xdr:colOff>77391</xdr:colOff>
      <xdr:row>16</xdr:row>
      <xdr:rowOff>26360</xdr:rowOff>
    </xdr:to>
    <xdr:pic>
      <xdr:nvPicPr>
        <xdr:cNvPr id="5" name="Picture 4">
          <a:extLst>
            <a:ext uri="{FF2B5EF4-FFF2-40B4-BE49-F238E27FC236}">
              <a16:creationId xmlns:a16="http://schemas.microsoft.com/office/drawing/2014/main" id="{00000000-0008-0000-0200-000005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494361" y="7911702"/>
          <a:ext cx="881061" cy="34783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44</xdr:row>
          <xdr:rowOff>9525</xdr:rowOff>
        </xdr:from>
        <xdr:to>
          <xdr:col>0</xdr:col>
          <xdr:colOff>228600</xdr:colOff>
          <xdr:row>44</xdr:row>
          <xdr:rowOff>228600</xdr:rowOff>
        </xdr:to>
        <xdr:sp macro="" textlink="">
          <xdr:nvSpPr>
            <xdr:cNvPr id="14338" name="Check Box 2" hidden="1">
              <a:extLst>
                <a:ext uri="{63B3BB69-23CF-44E3-9099-C40C66FF867C}">
                  <a14:compatExt spid="_x0000_s14338"/>
                </a:ext>
                <a:ext uri="{FF2B5EF4-FFF2-40B4-BE49-F238E27FC236}">
                  <a16:creationId xmlns:a16="http://schemas.microsoft.com/office/drawing/2014/main" id="{00000000-0008-0000-0300-000002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47625</xdr:colOff>
          <xdr:row>50</xdr:row>
          <xdr:rowOff>0</xdr:rowOff>
        </xdr:from>
        <xdr:to>
          <xdr:col>5</xdr:col>
          <xdr:colOff>76200</xdr:colOff>
          <xdr:row>51</xdr:row>
          <xdr:rowOff>0</xdr:rowOff>
        </xdr:to>
        <xdr:sp macro="" textlink="">
          <xdr:nvSpPr>
            <xdr:cNvPr id="14339" name="Check Box 3" hidden="1">
              <a:extLst>
                <a:ext uri="{63B3BB69-23CF-44E3-9099-C40C66FF867C}">
                  <a14:compatExt spid="_x0000_s14339"/>
                </a:ext>
                <a:ext uri="{FF2B5EF4-FFF2-40B4-BE49-F238E27FC236}">
                  <a16:creationId xmlns:a16="http://schemas.microsoft.com/office/drawing/2014/main" id="{00000000-0008-0000-0300-000003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47625</xdr:colOff>
          <xdr:row>52</xdr:row>
          <xdr:rowOff>0</xdr:rowOff>
        </xdr:from>
        <xdr:to>
          <xdr:col>5</xdr:col>
          <xdr:colOff>476250</xdr:colOff>
          <xdr:row>52</xdr:row>
          <xdr:rowOff>171450</xdr:rowOff>
        </xdr:to>
        <xdr:sp macro="" textlink="">
          <xdr:nvSpPr>
            <xdr:cNvPr id="14340" name="Check Box 4" hidden="1">
              <a:extLst>
                <a:ext uri="{63B3BB69-23CF-44E3-9099-C40C66FF867C}">
                  <a14:compatExt spid="_x0000_s14340"/>
                </a:ext>
                <a:ext uri="{FF2B5EF4-FFF2-40B4-BE49-F238E27FC236}">
                  <a16:creationId xmlns:a16="http://schemas.microsoft.com/office/drawing/2014/main" id="{00000000-0008-0000-0300-000004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47625</xdr:colOff>
          <xdr:row>54</xdr:row>
          <xdr:rowOff>0</xdr:rowOff>
        </xdr:from>
        <xdr:to>
          <xdr:col>5</xdr:col>
          <xdr:colOff>476250</xdr:colOff>
          <xdr:row>54</xdr:row>
          <xdr:rowOff>171450</xdr:rowOff>
        </xdr:to>
        <xdr:sp macro="" textlink="">
          <xdr:nvSpPr>
            <xdr:cNvPr id="14341" name="Check Box 5" hidden="1">
              <a:extLst>
                <a:ext uri="{63B3BB69-23CF-44E3-9099-C40C66FF867C}">
                  <a14:compatExt spid="_x0000_s14341"/>
                </a:ext>
                <a:ext uri="{FF2B5EF4-FFF2-40B4-BE49-F238E27FC236}">
                  <a16:creationId xmlns:a16="http://schemas.microsoft.com/office/drawing/2014/main" id="{00000000-0008-0000-0300-000005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47625</xdr:colOff>
          <xdr:row>50</xdr:row>
          <xdr:rowOff>0</xdr:rowOff>
        </xdr:from>
        <xdr:to>
          <xdr:col>5</xdr:col>
          <xdr:colOff>476250</xdr:colOff>
          <xdr:row>51</xdr:row>
          <xdr:rowOff>0</xdr:rowOff>
        </xdr:to>
        <xdr:sp macro="" textlink="">
          <xdr:nvSpPr>
            <xdr:cNvPr id="14342" name="Check Box 6" hidden="1">
              <a:extLst>
                <a:ext uri="{63B3BB69-23CF-44E3-9099-C40C66FF867C}">
                  <a14:compatExt spid="_x0000_s14342"/>
                </a:ext>
                <a:ext uri="{FF2B5EF4-FFF2-40B4-BE49-F238E27FC236}">
                  <a16:creationId xmlns:a16="http://schemas.microsoft.com/office/drawing/2014/main" id="{00000000-0008-0000-0300-000006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50</xdr:row>
          <xdr:rowOff>0</xdr:rowOff>
        </xdr:from>
        <xdr:to>
          <xdr:col>2</xdr:col>
          <xdr:colOff>666750</xdr:colOff>
          <xdr:row>51</xdr:row>
          <xdr:rowOff>0</xdr:rowOff>
        </xdr:to>
        <xdr:sp macro="" textlink="">
          <xdr:nvSpPr>
            <xdr:cNvPr id="14343" name="Check Box 7" hidden="1">
              <a:extLst>
                <a:ext uri="{63B3BB69-23CF-44E3-9099-C40C66FF867C}">
                  <a14:compatExt spid="_x0000_s14343"/>
                </a:ext>
                <a:ext uri="{FF2B5EF4-FFF2-40B4-BE49-F238E27FC236}">
                  <a16:creationId xmlns:a16="http://schemas.microsoft.com/office/drawing/2014/main" id="{00000000-0008-0000-0300-000007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52</xdr:row>
          <xdr:rowOff>0</xdr:rowOff>
        </xdr:from>
        <xdr:to>
          <xdr:col>2</xdr:col>
          <xdr:colOff>266700</xdr:colOff>
          <xdr:row>52</xdr:row>
          <xdr:rowOff>171450</xdr:rowOff>
        </xdr:to>
        <xdr:sp macro="" textlink="">
          <xdr:nvSpPr>
            <xdr:cNvPr id="14344" name="Check Box 8" hidden="1">
              <a:extLst>
                <a:ext uri="{63B3BB69-23CF-44E3-9099-C40C66FF867C}">
                  <a14:compatExt spid="_x0000_s14344"/>
                </a:ext>
                <a:ext uri="{FF2B5EF4-FFF2-40B4-BE49-F238E27FC236}">
                  <a16:creationId xmlns:a16="http://schemas.microsoft.com/office/drawing/2014/main" id="{00000000-0008-0000-0300-000008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54</xdr:row>
          <xdr:rowOff>0</xdr:rowOff>
        </xdr:from>
        <xdr:to>
          <xdr:col>2</xdr:col>
          <xdr:colOff>266700</xdr:colOff>
          <xdr:row>54</xdr:row>
          <xdr:rowOff>171450</xdr:rowOff>
        </xdr:to>
        <xdr:sp macro="" textlink="">
          <xdr:nvSpPr>
            <xdr:cNvPr id="14345" name="Check Box 9" hidden="1">
              <a:extLst>
                <a:ext uri="{63B3BB69-23CF-44E3-9099-C40C66FF867C}">
                  <a14:compatExt spid="_x0000_s14345"/>
                </a:ext>
                <a:ext uri="{FF2B5EF4-FFF2-40B4-BE49-F238E27FC236}">
                  <a16:creationId xmlns:a16="http://schemas.microsoft.com/office/drawing/2014/main" id="{00000000-0008-0000-0300-000009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56</xdr:row>
          <xdr:rowOff>0</xdr:rowOff>
        </xdr:from>
        <xdr:to>
          <xdr:col>2</xdr:col>
          <xdr:colOff>266700</xdr:colOff>
          <xdr:row>56</xdr:row>
          <xdr:rowOff>171450</xdr:rowOff>
        </xdr:to>
        <xdr:sp macro="" textlink="">
          <xdr:nvSpPr>
            <xdr:cNvPr id="14346" name="Check Box 10" hidden="1">
              <a:extLst>
                <a:ext uri="{63B3BB69-23CF-44E3-9099-C40C66FF867C}">
                  <a14:compatExt spid="_x0000_s14346"/>
                </a:ext>
                <a:ext uri="{FF2B5EF4-FFF2-40B4-BE49-F238E27FC236}">
                  <a16:creationId xmlns:a16="http://schemas.microsoft.com/office/drawing/2014/main" id="{00000000-0008-0000-0300-00000A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57</xdr:row>
          <xdr:rowOff>0</xdr:rowOff>
        </xdr:from>
        <xdr:to>
          <xdr:col>2</xdr:col>
          <xdr:colOff>266700</xdr:colOff>
          <xdr:row>57</xdr:row>
          <xdr:rowOff>171450</xdr:rowOff>
        </xdr:to>
        <xdr:sp macro="" textlink="">
          <xdr:nvSpPr>
            <xdr:cNvPr id="14347" name="Check Box 11" hidden="1">
              <a:extLst>
                <a:ext uri="{63B3BB69-23CF-44E3-9099-C40C66FF867C}">
                  <a14:compatExt spid="_x0000_s14347"/>
                </a:ext>
                <a:ext uri="{FF2B5EF4-FFF2-40B4-BE49-F238E27FC236}">
                  <a16:creationId xmlns:a16="http://schemas.microsoft.com/office/drawing/2014/main" id="{00000000-0008-0000-0300-00000B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58</xdr:row>
          <xdr:rowOff>0</xdr:rowOff>
        </xdr:from>
        <xdr:to>
          <xdr:col>2</xdr:col>
          <xdr:colOff>266700</xdr:colOff>
          <xdr:row>58</xdr:row>
          <xdr:rowOff>171450</xdr:rowOff>
        </xdr:to>
        <xdr:sp macro="" textlink="">
          <xdr:nvSpPr>
            <xdr:cNvPr id="14348" name="Check Box 12" hidden="1">
              <a:extLst>
                <a:ext uri="{63B3BB69-23CF-44E3-9099-C40C66FF867C}">
                  <a14:compatExt spid="_x0000_s14348"/>
                </a:ext>
                <a:ext uri="{FF2B5EF4-FFF2-40B4-BE49-F238E27FC236}">
                  <a16:creationId xmlns:a16="http://schemas.microsoft.com/office/drawing/2014/main" id="{00000000-0008-0000-0300-00000C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59</xdr:row>
          <xdr:rowOff>0</xdr:rowOff>
        </xdr:from>
        <xdr:to>
          <xdr:col>2</xdr:col>
          <xdr:colOff>266700</xdr:colOff>
          <xdr:row>59</xdr:row>
          <xdr:rowOff>171450</xdr:rowOff>
        </xdr:to>
        <xdr:sp macro="" textlink="">
          <xdr:nvSpPr>
            <xdr:cNvPr id="14349" name="Check Box 13" hidden="1">
              <a:extLst>
                <a:ext uri="{63B3BB69-23CF-44E3-9099-C40C66FF867C}">
                  <a14:compatExt spid="_x0000_s14349"/>
                </a:ext>
                <a:ext uri="{FF2B5EF4-FFF2-40B4-BE49-F238E27FC236}">
                  <a16:creationId xmlns:a16="http://schemas.microsoft.com/office/drawing/2014/main" id="{00000000-0008-0000-0300-00000D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60</xdr:row>
          <xdr:rowOff>0</xdr:rowOff>
        </xdr:from>
        <xdr:to>
          <xdr:col>2</xdr:col>
          <xdr:colOff>266700</xdr:colOff>
          <xdr:row>60</xdr:row>
          <xdr:rowOff>171450</xdr:rowOff>
        </xdr:to>
        <xdr:sp macro="" textlink="">
          <xdr:nvSpPr>
            <xdr:cNvPr id="14350" name="Check Box 14" hidden="1">
              <a:extLst>
                <a:ext uri="{63B3BB69-23CF-44E3-9099-C40C66FF867C}">
                  <a14:compatExt spid="_x0000_s14350"/>
                </a:ext>
                <a:ext uri="{FF2B5EF4-FFF2-40B4-BE49-F238E27FC236}">
                  <a16:creationId xmlns:a16="http://schemas.microsoft.com/office/drawing/2014/main" id="{00000000-0008-0000-0300-00000E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9525</xdr:colOff>
          <xdr:row>55</xdr:row>
          <xdr:rowOff>247650</xdr:rowOff>
        </xdr:from>
        <xdr:to>
          <xdr:col>7</xdr:col>
          <xdr:colOff>123825</xdr:colOff>
          <xdr:row>56</xdr:row>
          <xdr:rowOff>190500</xdr:rowOff>
        </xdr:to>
        <xdr:sp macro="" textlink="">
          <xdr:nvSpPr>
            <xdr:cNvPr id="14351" name="Check Box 15" hidden="1">
              <a:extLst>
                <a:ext uri="{63B3BB69-23CF-44E3-9099-C40C66FF867C}">
                  <a14:compatExt spid="_x0000_s14351"/>
                </a:ext>
                <a:ext uri="{FF2B5EF4-FFF2-40B4-BE49-F238E27FC236}">
                  <a16:creationId xmlns:a16="http://schemas.microsoft.com/office/drawing/2014/main" id="{00000000-0008-0000-0300-00000F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9525</xdr:colOff>
          <xdr:row>58</xdr:row>
          <xdr:rowOff>9525</xdr:rowOff>
        </xdr:from>
        <xdr:to>
          <xdr:col>7</xdr:col>
          <xdr:colOff>123825</xdr:colOff>
          <xdr:row>58</xdr:row>
          <xdr:rowOff>190500</xdr:rowOff>
        </xdr:to>
        <xdr:sp macro="" textlink="">
          <xdr:nvSpPr>
            <xdr:cNvPr id="14353" name="Check Box 17" hidden="1">
              <a:extLst>
                <a:ext uri="{63B3BB69-23CF-44E3-9099-C40C66FF867C}">
                  <a14:compatExt spid="_x0000_s14353"/>
                </a:ext>
                <a:ext uri="{FF2B5EF4-FFF2-40B4-BE49-F238E27FC236}">
                  <a16:creationId xmlns:a16="http://schemas.microsoft.com/office/drawing/2014/main" id="{00000000-0008-0000-0300-000011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19050</xdr:colOff>
          <xdr:row>59</xdr:row>
          <xdr:rowOff>9525</xdr:rowOff>
        </xdr:from>
        <xdr:to>
          <xdr:col>7</xdr:col>
          <xdr:colOff>161925</xdr:colOff>
          <xdr:row>59</xdr:row>
          <xdr:rowOff>171450</xdr:rowOff>
        </xdr:to>
        <xdr:sp macro="" textlink="">
          <xdr:nvSpPr>
            <xdr:cNvPr id="14354" name="Check Box 18" hidden="1">
              <a:extLst>
                <a:ext uri="{63B3BB69-23CF-44E3-9099-C40C66FF867C}">
                  <a14:compatExt spid="_x0000_s14354"/>
                </a:ext>
                <a:ext uri="{FF2B5EF4-FFF2-40B4-BE49-F238E27FC236}">
                  <a16:creationId xmlns:a16="http://schemas.microsoft.com/office/drawing/2014/main" id="{00000000-0008-0000-0300-000012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9525</xdr:colOff>
          <xdr:row>60</xdr:row>
          <xdr:rowOff>9525</xdr:rowOff>
        </xdr:from>
        <xdr:to>
          <xdr:col>7</xdr:col>
          <xdr:colOff>142875</xdr:colOff>
          <xdr:row>60</xdr:row>
          <xdr:rowOff>171450</xdr:rowOff>
        </xdr:to>
        <xdr:sp macro="" textlink="">
          <xdr:nvSpPr>
            <xdr:cNvPr id="14355" name="Check Box 19" hidden="1">
              <a:extLst>
                <a:ext uri="{63B3BB69-23CF-44E3-9099-C40C66FF867C}">
                  <a14:compatExt spid="_x0000_s14355"/>
                </a:ext>
                <a:ext uri="{FF2B5EF4-FFF2-40B4-BE49-F238E27FC236}">
                  <a16:creationId xmlns:a16="http://schemas.microsoft.com/office/drawing/2014/main" id="{00000000-0008-0000-0300-000013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62</xdr:row>
          <xdr:rowOff>0</xdr:rowOff>
        </xdr:from>
        <xdr:to>
          <xdr:col>2</xdr:col>
          <xdr:colOff>266700</xdr:colOff>
          <xdr:row>62</xdr:row>
          <xdr:rowOff>171450</xdr:rowOff>
        </xdr:to>
        <xdr:sp macro="" textlink="">
          <xdr:nvSpPr>
            <xdr:cNvPr id="14356" name="Check Box 20" hidden="1">
              <a:extLst>
                <a:ext uri="{63B3BB69-23CF-44E3-9099-C40C66FF867C}">
                  <a14:compatExt spid="_x0000_s14356"/>
                </a:ext>
                <a:ext uri="{FF2B5EF4-FFF2-40B4-BE49-F238E27FC236}">
                  <a16:creationId xmlns:a16="http://schemas.microsoft.com/office/drawing/2014/main" id="{00000000-0008-0000-0300-000014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63</xdr:row>
          <xdr:rowOff>0</xdr:rowOff>
        </xdr:from>
        <xdr:to>
          <xdr:col>2</xdr:col>
          <xdr:colOff>266700</xdr:colOff>
          <xdr:row>63</xdr:row>
          <xdr:rowOff>171450</xdr:rowOff>
        </xdr:to>
        <xdr:sp macro="" textlink="">
          <xdr:nvSpPr>
            <xdr:cNvPr id="14357" name="Check Box 21" hidden="1">
              <a:extLst>
                <a:ext uri="{63B3BB69-23CF-44E3-9099-C40C66FF867C}">
                  <a14:compatExt spid="_x0000_s14357"/>
                </a:ext>
                <a:ext uri="{FF2B5EF4-FFF2-40B4-BE49-F238E27FC236}">
                  <a16:creationId xmlns:a16="http://schemas.microsoft.com/office/drawing/2014/main" id="{00000000-0008-0000-0300-000015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64</xdr:row>
          <xdr:rowOff>0</xdr:rowOff>
        </xdr:from>
        <xdr:to>
          <xdr:col>2</xdr:col>
          <xdr:colOff>266700</xdr:colOff>
          <xdr:row>64</xdr:row>
          <xdr:rowOff>171450</xdr:rowOff>
        </xdr:to>
        <xdr:sp macro="" textlink="">
          <xdr:nvSpPr>
            <xdr:cNvPr id="14358" name="Check Box 22" hidden="1">
              <a:extLst>
                <a:ext uri="{63B3BB69-23CF-44E3-9099-C40C66FF867C}">
                  <a14:compatExt spid="_x0000_s14358"/>
                </a:ext>
                <a:ext uri="{FF2B5EF4-FFF2-40B4-BE49-F238E27FC236}">
                  <a16:creationId xmlns:a16="http://schemas.microsoft.com/office/drawing/2014/main" id="{00000000-0008-0000-0300-000016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65</xdr:row>
          <xdr:rowOff>0</xdr:rowOff>
        </xdr:from>
        <xdr:to>
          <xdr:col>2</xdr:col>
          <xdr:colOff>266700</xdr:colOff>
          <xdr:row>65</xdr:row>
          <xdr:rowOff>171450</xdr:rowOff>
        </xdr:to>
        <xdr:sp macro="" textlink="">
          <xdr:nvSpPr>
            <xdr:cNvPr id="14359" name="Check Box 23" hidden="1">
              <a:extLst>
                <a:ext uri="{63B3BB69-23CF-44E3-9099-C40C66FF867C}">
                  <a14:compatExt spid="_x0000_s14359"/>
                </a:ext>
                <a:ext uri="{FF2B5EF4-FFF2-40B4-BE49-F238E27FC236}">
                  <a16:creationId xmlns:a16="http://schemas.microsoft.com/office/drawing/2014/main" id="{00000000-0008-0000-0300-000017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19050</xdr:colOff>
          <xdr:row>64</xdr:row>
          <xdr:rowOff>0</xdr:rowOff>
        </xdr:from>
        <xdr:to>
          <xdr:col>7</xdr:col>
          <xdr:colOff>142875</xdr:colOff>
          <xdr:row>64</xdr:row>
          <xdr:rowOff>171450</xdr:rowOff>
        </xdr:to>
        <xdr:sp macro="" textlink="">
          <xdr:nvSpPr>
            <xdr:cNvPr id="14361" name="Check Box 25" hidden="1">
              <a:extLst>
                <a:ext uri="{63B3BB69-23CF-44E3-9099-C40C66FF867C}">
                  <a14:compatExt spid="_x0000_s14361"/>
                </a:ext>
                <a:ext uri="{FF2B5EF4-FFF2-40B4-BE49-F238E27FC236}">
                  <a16:creationId xmlns:a16="http://schemas.microsoft.com/office/drawing/2014/main" id="{00000000-0008-0000-0300-000019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19050</xdr:colOff>
          <xdr:row>66</xdr:row>
          <xdr:rowOff>9525</xdr:rowOff>
        </xdr:from>
        <xdr:to>
          <xdr:col>7</xdr:col>
          <xdr:colOff>142875</xdr:colOff>
          <xdr:row>66</xdr:row>
          <xdr:rowOff>171450</xdr:rowOff>
        </xdr:to>
        <xdr:sp macro="" textlink="">
          <xdr:nvSpPr>
            <xdr:cNvPr id="14365" name="Check Box 29" hidden="1">
              <a:extLst>
                <a:ext uri="{63B3BB69-23CF-44E3-9099-C40C66FF867C}">
                  <a14:compatExt spid="_x0000_s14365"/>
                </a:ext>
                <a:ext uri="{FF2B5EF4-FFF2-40B4-BE49-F238E27FC236}">
                  <a16:creationId xmlns:a16="http://schemas.microsoft.com/office/drawing/2014/main" id="{00000000-0008-0000-0300-00001D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0</xdr:col>
          <xdr:colOff>47625</xdr:colOff>
          <xdr:row>71</xdr:row>
          <xdr:rowOff>190500</xdr:rowOff>
        </xdr:from>
        <xdr:to>
          <xdr:col>0</xdr:col>
          <xdr:colOff>285750</xdr:colOff>
          <xdr:row>72</xdr:row>
          <xdr:rowOff>447675</xdr:rowOff>
        </xdr:to>
        <xdr:sp macro="" textlink="">
          <xdr:nvSpPr>
            <xdr:cNvPr id="14368" name="Check Box 32" hidden="1">
              <a:extLst>
                <a:ext uri="{63B3BB69-23CF-44E3-9099-C40C66FF867C}">
                  <a14:compatExt spid="_x0000_s14368"/>
                </a:ext>
                <a:ext uri="{FF2B5EF4-FFF2-40B4-BE49-F238E27FC236}">
                  <a16:creationId xmlns:a16="http://schemas.microsoft.com/office/drawing/2014/main" id="{00000000-0008-0000-0300-000020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0</xdr:col>
          <xdr:colOff>57150</xdr:colOff>
          <xdr:row>74</xdr:row>
          <xdr:rowOff>95250</xdr:rowOff>
        </xdr:from>
        <xdr:to>
          <xdr:col>0</xdr:col>
          <xdr:colOff>295275</xdr:colOff>
          <xdr:row>74</xdr:row>
          <xdr:rowOff>361950</xdr:rowOff>
        </xdr:to>
        <xdr:sp macro="" textlink="">
          <xdr:nvSpPr>
            <xdr:cNvPr id="14369" name="Check Box 33" hidden="1">
              <a:extLst>
                <a:ext uri="{63B3BB69-23CF-44E3-9099-C40C66FF867C}">
                  <a14:compatExt spid="_x0000_s14369"/>
                </a:ext>
                <a:ext uri="{FF2B5EF4-FFF2-40B4-BE49-F238E27FC236}">
                  <a16:creationId xmlns:a16="http://schemas.microsoft.com/office/drawing/2014/main" id="{00000000-0008-0000-0300-000021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9525</xdr:colOff>
          <xdr:row>57</xdr:row>
          <xdr:rowOff>9525</xdr:rowOff>
        </xdr:from>
        <xdr:to>
          <xdr:col>7</xdr:col>
          <xdr:colOff>142875</xdr:colOff>
          <xdr:row>57</xdr:row>
          <xdr:rowOff>238125</xdr:rowOff>
        </xdr:to>
        <xdr:sp macro="" textlink="">
          <xdr:nvSpPr>
            <xdr:cNvPr id="14370" name="Check Box 34" hidden="1">
              <a:extLst>
                <a:ext uri="{63B3BB69-23CF-44E3-9099-C40C66FF867C}">
                  <a14:compatExt spid="_x0000_s14370"/>
                </a:ext>
                <a:ext uri="{FF2B5EF4-FFF2-40B4-BE49-F238E27FC236}">
                  <a16:creationId xmlns:a16="http://schemas.microsoft.com/office/drawing/2014/main" id="{00000000-0008-0000-0300-000022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19050</xdr:colOff>
          <xdr:row>64</xdr:row>
          <xdr:rowOff>504825</xdr:rowOff>
        </xdr:from>
        <xdr:to>
          <xdr:col>7</xdr:col>
          <xdr:colOff>161925</xdr:colOff>
          <xdr:row>65</xdr:row>
          <xdr:rowOff>304800</xdr:rowOff>
        </xdr:to>
        <xdr:sp macro="" textlink="">
          <xdr:nvSpPr>
            <xdr:cNvPr id="14372" name="Check Box 36" hidden="1">
              <a:extLst>
                <a:ext uri="{63B3BB69-23CF-44E3-9099-C40C66FF867C}">
                  <a14:compatExt spid="_x0000_s14372"/>
                </a:ext>
                <a:ext uri="{FF2B5EF4-FFF2-40B4-BE49-F238E27FC236}">
                  <a16:creationId xmlns:a16="http://schemas.microsoft.com/office/drawing/2014/main" id="{00000000-0008-0000-0300-000024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85</xdr:row>
          <xdr:rowOff>9525</xdr:rowOff>
        </xdr:from>
        <xdr:to>
          <xdr:col>0</xdr:col>
          <xdr:colOff>219075</xdr:colOff>
          <xdr:row>85</xdr:row>
          <xdr:rowOff>171450</xdr:rowOff>
        </xdr:to>
        <xdr:sp macro="" textlink="">
          <xdr:nvSpPr>
            <xdr:cNvPr id="14373" name="Check Box 37" hidden="1">
              <a:extLst>
                <a:ext uri="{63B3BB69-23CF-44E3-9099-C40C66FF867C}">
                  <a14:compatExt spid="_x0000_s14373"/>
                </a:ext>
                <a:ext uri="{FF2B5EF4-FFF2-40B4-BE49-F238E27FC236}">
                  <a16:creationId xmlns:a16="http://schemas.microsoft.com/office/drawing/2014/main" id="{00000000-0008-0000-0300-0000253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86</xdr:row>
          <xdr:rowOff>9525</xdr:rowOff>
        </xdr:from>
        <xdr:to>
          <xdr:col>0</xdr:col>
          <xdr:colOff>219075</xdr:colOff>
          <xdr:row>86</xdr:row>
          <xdr:rowOff>171450</xdr:rowOff>
        </xdr:to>
        <xdr:sp macro="" textlink="">
          <xdr:nvSpPr>
            <xdr:cNvPr id="14374" name="Check Box 38" hidden="1">
              <a:extLst>
                <a:ext uri="{63B3BB69-23CF-44E3-9099-C40C66FF867C}">
                  <a14:compatExt spid="_x0000_s14374"/>
                </a:ext>
                <a:ext uri="{FF2B5EF4-FFF2-40B4-BE49-F238E27FC236}">
                  <a16:creationId xmlns:a16="http://schemas.microsoft.com/office/drawing/2014/main" id="{00000000-0008-0000-0300-0000263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50</xdr:row>
          <xdr:rowOff>0</xdr:rowOff>
        </xdr:from>
        <xdr:to>
          <xdr:col>2</xdr:col>
          <xdr:colOff>266700</xdr:colOff>
          <xdr:row>51</xdr:row>
          <xdr:rowOff>19050</xdr:rowOff>
        </xdr:to>
        <xdr:sp macro="" textlink="">
          <xdr:nvSpPr>
            <xdr:cNvPr id="14378" name="Check Box 42" hidden="1">
              <a:extLst>
                <a:ext uri="{63B3BB69-23CF-44E3-9099-C40C66FF867C}">
                  <a14:compatExt spid="_x0000_s14378"/>
                </a:ext>
                <a:ext uri="{FF2B5EF4-FFF2-40B4-BE49-F238E27FC236}">
                  <a16:creationId xmlns:a16="http://schemas.microsoft.com/office/drawing/2014/main" id="{00000000-0008-0000-0300-00002A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52</xdr:row>
          <xdr:rowOff>0</xdr:rowOff>
        </xdr:from>
        <xdr:to>
          <xdr:col>2</xdr:col>
          <xdr:colOff>266700</xdr:colOff>
          <xdr:row>52</xdr:row>
          <xdr:rowOff>171450</xdr:rowOff>
        </xdr:to>
        <xdr:sp macro="" textlink="">
          <xdr:nvSpPr>
            <xdr:cNvPr id="14379" name="Check Box 43" hidden="1">
              <a:extLst>
                <a:ext uri="{63B3BB69-23CF-44E3-9099-C40C66FF867C}">
                  <a14:compatExt spid="_x0000_s14379"/>
                </a:ext>
                <a:ext uri="{FF2B5EF4-FFF2-40B4-BE49-F238E27FC236}">
                  <a16:creationId xmlns:a16="http://schemas.microsoft.com/office/drawing/2014/main" id="{00000000-0008-0000-0300-00002B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54</xdr:row>
          <xdr:rowOff>0</xdr:rowOff>
        </xdr:from>
        <xdr:to>
          <xdr:col>2</xdr:col>
          <xdr:colOff>266700</xdr:colOff>
          <xdr:row>54</xdr:row>
          <xdr:rowOff>171450</xdr:rowOff>
        </xdr:to>
        <xdr:sp macro="" textlink="">
          <xdr:nvSpPr>
            <xdr:cNvPr id="14380" name="Check Box 44" hidden="1">
              <a:extLst>
                <a:ext uri="{63B3BB69-23CF-44E3-9099-C40C66FF867C}">
                  <a14:compatExt spid="_x0000_s14380"/>
                </a:ext>
                <a:ext uri="{FF2B5EF4-FFF2-40B4-BE49-F238E27FC236}">
                  <a16:creationId xmlns:a16="http://schemas.microsoft.com/office/drawing/2014/main" id="{00000000-0008-0000-0300-00002C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47625</xdr:colOff>
          <xdr:row>50</xdr:row>
          <xdr:rowOff>0</xdr:rowOff>
        </xdr:from>
        <xdr:to>
          <xdr:col>5</xdr:col>
          <xdr:colOff>495300</xdr:colOff>
          <xdr:row>51</xdr:row>
          <xdr:rowOff>19050</xdr:rowOff>
        </xdr:to>
        <xdr:sp macro="" textlink="">
          <xdr:nvSpPr>
            <xdr:cNvPr id="14381" name="Check Box 45" hidden="1">
              <a:extLst>
                <a:ext uri="{63B3BB69-23CF-44E3-9099-C40C66FF867C}">
                  <a14:compatExt spid="_x0000_s14381"/>
                </a:ext>
                <a:ext uri="{FF2B5EF4-FFF2-40B4-BE49-F238E27FC236}">
                  <a16:creationId xmlns:a16="http://schemas.microsoft.com/office/drawing/2014/main" id="{00000000-0008-0000-0300-00002D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47625</xdr:colOff>
          <xdr:row>52</xdr:row>
          <xdr:rowOff>0</xdr:rowOff>
        </xdr:from>
        <xdr:to>
          <xdr:col>5</xdr:col>
          <xdr:colOff>495300</xdr:colOff>
          <xdr:row>52</xdr:row>
          <xdr:rowOff>171450</xdr:rowOff>
        </xdr:to>
        <xdr:sp macro="" textlink="">
          <xdr:nvSpPr>
            <xdr:cNvPr id="14382" name="Check Box 46" hidden="1">
              <a:extLst>
                <a:ext uri="{63B3BB69-23CF-44E3-9099-C40C66FF867C}">
                  <a14:compatExt spid="_x0000_s14382"/>
                </a:ext>
                <a:ext uri="{FF2B5EF4-FFF2-40B4-BE49-F238E27FC236}">
                  <a16:creationId xmlns:a16="http://schemas.microsoft.com/office/drawing/2014/main" id="{00000000-0008-0000-0300-00002E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47625</xdr:colOff>
          <xdr:row>54</xdr:row>
          <xdr:rowOff>0</xdr:rowOff>
        </xdr:from>
        <xdr:to>
          <xdr:col>5</xdr:col>
          <xdr:colOff>495300</xdr:colOff>
          <xdr:row>54</xdr:row>
          <xdr:rowOff>171450</xdr:rowOff>
        </xdr:to>
        <xdr:sp macro="" textlink="">
          <xdr:nvSpPr>
            <xdr:cNvPr id="14383" name="Check Box 47" hidden="1">
              <a:extLst>
                <a:ext uri="{63B3BB69-23CF-44E3-9099-C40C66FF867C}">
                  <a14:compatExt spid="_x0000_s14383"/>
                </a:ext>
                <a:ext uri="{FF2B5EF4-FFF2-40B4-BE49-F238E27FC236}">
                  <a16:creationId xmlns:a16="http://schemas.microsoft.com/office/drawing/2014/main" id="{00000000-0008-0000-0300-00002F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56</xdr:row>
          <xdr:rowOff>0</xdr:rowOff>
        </xdr:from>
        <xdr:to>
          <xdr:col>2</xdr:col>
          <xdr:colOff>266700</xdr:colOff>
          <xdr:row>56</xdr:row>
          <xdr:rowOff>171450</xdr:rowOff>
        </xdr:to>
        <xdr:sp macro="" textlink="">
          <xdr:nvSpPr>
            <xdr:cNvPr id="14384" name="Check Box 48" hidden="1">
              <a:extLst>
                <a:ext uri="{63B3BB69-23CF-44E3-9099-C40C66FF867C}">
                  <a14:compatExt spid="_x0000_s14384"/>
                </a:ext>
                <a:ext uri="{FF2B5EF4-FFF2-40B4-BE49-F238E27FC236}">
                  <a16:creationId xmlns:a16="http://schemas.microsoft.com/office/drawing/2014/main" id="{00000000-0008-0000-0300-000030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57</xdr:row>
          <xdr:rowOff>0</xdr:rowOff>
        </xdr:from>
        <xdr:to>
          <xdr:col>2</xdr:col>
          <xdr:colOff>266700</xdr:colOff>
          <xdr:row>57</xdr:row>
          <xdr:rowOff>171450</xdr:rowOff>
        </xdr:to>
        <xdr:sp macro="" textlink="">
          <xdr:nvSpPr>
            <xdr:cNvPr id="14385" name="Check Box 49" hidden="1">
              <a:extLst>
                <a:ext uri="{63B3BB69-23CF-44E3-9099-C40C66FF867C}">
                  <a14:compatExt spid="_x0000_s14385"/>
                </a:ext>
                <a:ext uri="{FF2B5EF4-FFF2-40B4-BE49-F238E27FC236}">
                  <a16:creationId xmlns:a16="http://schemas.microsoft.com/office/drawing/2014/main" id="{00000000-0008-0000-0300-000031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58</xdr:row>
          <xdr:rowOff>0</xdr:rowOff>
        </xdr:from>
        <xdr:to>
          <xdr:col>2</xdr:col>
          <xdr:colOff>266700</xdr:colOff>
          <xdr:row>58</xdr:row>
          <xdr:rowOff>171450</xdr:rowOff>
        </xdr:to>
        <xdr:sp macro="" textlink="">
          <xdr:nvSpPr>
            <xdr:cNvPr id="14386" name="Check Box 50" hidden="1">
              <a:extLst>
                <a:ext uri="{63B3BB69-23CF-44E3-9099-C40C66FF867C}">
                  <a14:compatExt spid="_x0000_s14386"/>
                </a:ext>
                <a:ext uri="{FF2B5EF4-FFF2-40B4-BE49-F238E27FC236}">
                  <a16:creationId xmlns:a16="http://schemas.microsoft.com/office/drawing/2014/main" id="{00000000-0008-0000-0300-000032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59</xdr:row>
          <xdr:rowOff>0</xdr:rowOff>
        </xdr:from>
        <xdr:to>
          <xdr:col>2</xdr:col>
          <xdr:colOff>266700</xdr:colOff>
          <xdr:row>59</xdr:row>
          <xdr:rowOff>171450</xdr:rowOff>
        </xdr:to>
        <xdr:sp macro="" textlink="">
          <xdr:nvSpPr>
            <xdr:cNvPr id="14387" name="Check Box 51" hidden="1">
              <a:extLst>
                <a:ext uri="{63B3BB69-23CF-44E3-9099-C40C66FF867C}">
                  <a14:compatExt spid="_x0000_s14387"/>
                </a:ext>
                <a:ext uri="{FF2B5EF4-FFF2-40B4-BE49-F238E27FC236}">
                  <a16:creationId xmlns:a16="http://schemas.microsoft.com/office/drawing/2014/main" id="{00000000-0008-0000-0300-000033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60</xdr:row>
          <xdr:rowOff>0</xdr:rowOff>
        </xdr:from>
        <xdr:to>
          <xdr:col>2</xdr:col>
          <xdr:colOff>266700</xdr:colOff>
          <xdr:row>60</xdr:row>
          <xdr:rowOff>171450</xdr:rowOff>
        </xdr:to>
        <xdr:sp macro="" textlink="">
          <xdr:nvSpPr>
            <xdr:cNvPr id="14388" name="Check Box 52" hidden="1">
              <a:extLst>
                <a:ext uri="{63B3BB69-23CF-44E3-9099-C40C66FF867C}">
                  <a14:compatExt spid="_x0000_s14388"/>
                </a:ext>
                <a:ext uri="{FF2B5EF4-FFF2-40B4-BE49-F238E27FC236}">
                  <a16:creationId xmlns:a16="http://schemas.microsoft.com/office/drawing/2014/main" id="{00000000-0008-0000-0300-000034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9525</xdr:colOff>
          <xdr:row>61</xdr:row>
          <xdr:rowOff>247650</xdr:rowOff>
        </xdr:from>
        <xdr:to>
          <xdr:col>7</xdr:col>
          <xdr:colOff>123825</xdr:colOff>
          <xdr:row>62</xdr:row>
          <xdr:rowOff>171450</xdr:rowOff>
        </xdr:to>
        <xdr:sp macro="" textlink="">
          <xdr:nvSpPr>
            <xdr:cNvPr id="14392" name="Check Box 56" hidden="1">
              <a:extLst>
                <a:ext uri="{63B3BB69-23CF-44E3-9099-C40C66FF867C}">
                  <a14:compatExt spid="_x0000_s14392"/>
                </a:ext>
                <a:ext uri="{FF2B5EF4-FFF2-40B4-BE49-F238E27FC236}">
                  <a16:creationId xmlns:a16="http://schemas.microsoft.com/office/drawing/2014/main" id="{00000000-0008-0000-0300-000038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63</xdr:row>
          <xdr:rowOff>0</xdr:rowOff>
        </xdr:from>
        <xdr:to>
          <xdr:col>2</xdr:col>
          <xdr:colOff>266700</xdr:colOff>
          <xdr:row>63</xdr:row>
          <xdr:rowOff>171450</xdr:rowOff>
        </xdr:to>
        <xdr:sp macro="" textlink="">
          <xdr:nvSpPr>
            <xdr:cNvPr id="14393" name="Check Box 57" hidden="1">
              <a:extLst>
                <a:ext uri="{63B3BB69-23CF-44E3-9099-C40C66FF867C}">
                  <a14:compatExt spid="_x0000_s14393"/>
                </a:ext>
                <a:ext uri="{FF2B5EF4-FFF2-40B4-BE49-F238E27FC236}">
                  <a16:creationId xmlns:a16="http://schemas.microsoft.com/office/drawing/2014/main" id="{00000000-0008-0000-0300-000039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64</xdr:row>
          <xdr:rowOff>0</xdr:rowOff>
        </xdr:from>
        <xdr:to>
          <xdr:col>2</xdr:col>
          <xdr:colOff>266700</xdr:colOff>
          <xdr:row>64</xdr:row>
          <xdr:rowOff>171450</xdr:rowOff>
        </xdr:to>
        <xdr:sp macro="" textlink="">
          <xdr:nvSpPr>
            <xdr:cNvPr id="14394" name="Check Box 58" hidden="1">
              <a:extLst>
                <a:ext uri="{63B3BB69-23CF-44E3-9099-C40C66FF867C}">
                  <a14:compatExt spid="_x0000_s14394"/>
                </a:ext>
                <a:ext uri="{FF2B5EF4-FFF2-40B4-BE49-F238E27FC236}">
                  <a16:creationId xmlns:a16="http://schemas.microsoft.com/office/drawing/2014/main" id="{00000000-0008-0000-0300-00003A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65</xdr:row>
          <xdr:rowOff>0</xdr:rowOff>
        </xdr:from>
        <xdr:to>
          <xdr:col>2</xdr:col>
          <xdr:colOff>266700</xdr:colOff>
          <xdr:row>65</xdr:row>
          <xdr:rowOff>171450</xdr:rowOff>
        </xdr:to>
        <xdr:sp macro="" textlink="">
          <xdr:nvSpPr>
            <xdr:cNvPr id="14395" name="Check Box 59" hidden="1">
              <a:extLst>
                <a:ext uri="{63B3BB69-23CF-44E3-9099-C40C66FF867C}">
                  <a14:compatExt spid="_x0000_s14395"/>
                </a:ext>
                <a:ext uri="{FF2B5EF4-FFF2-40B4-BE49-F238E27FC236}">
                  <a16:creationId xmlns:a16="http://schemas.microsoft.com/office/drawing/2014/main" id="{00000000-0008-0000-0300-00003B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19050</xdr:colOff>
          <xdr:row>63</xdr:row>
          <xdr:rowOff>0</xdr:rowOff>
        </xdr:from>
        <xdr:to>
          <xdr:col>7</xdr:col>
          <xdr:colOff>142875</xdr:colOff>
          <xdr:row>63</xdr:row>
          <xdr:rowOff>190500</xdr:rowOff>
        </xdr:to>
        <xdr:sp macro="" textlink="">
          <xdr:nvSpPr>
            <xdr:cNvPr id="14396" name="Check Box 60" hidden="1">
              <a:extLst>
                <a:ext uri="{63B3BB69-23CF-44E3-9099-C40C66FF867C}">
                  <a14:compatExt spid="_x0000_s14396"/>
                </a:ext>
                <a:ext uri="{FF2B5EF4-FFF2-40B4-BE49-F238E27FC236}">
                  <a16:creationId xmlns:a16="http://schemas.microsoft.com/office/drawing/2014/main" id="{00000000-0008-0000-0300-00003C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19050</xdr:colOff>
          <xdr:row>66</xdr:row>
          <xdr:rowOff>9525</xdr:rowOff>
        </xdr:from>
        <xdr:to>
          <xdr:col>2</xdr:col>
          <xdr:colOff>238125</xdr:colOff>
          <xdr:row>66</xdr:row>
          <xdr:rowOff>190500</xdr:rowOff>
        </xdr:to>
        <xdr:sp macro="" textlink="">
          <xdr:nvSpPr>
            <xdr:cNvPr id="14400" name="Check Box 64" hidden="1">
              <a:extLst>
                <a:ext uri="{63B3BB69-23CF-44E3-9099-C40C66FF867C}">
                  <a14:compatExt spid="_x0000_s14400"/>
                </a:ext>
                <a:ext uri="{FF2B5EF4-FFF2-40B4-BE49-F238E27FC236}">
                  <a16:creationId xmlns:a16="http://schemas.microsoft.com/office/drawing/2014/main" id="{00000000-0008-0000-0300-000040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62</xdr:row>
          <xdr:rowOff>0</xdr:rowOff>
        </xdr:from>
        <xdr:to>
          <xdr:col>2</xdr:col>
          <xdr:colOff>266700</xdr:colOff>
          <xdr:row>62</xdr:row>
          <xdr:rowOff>171450</xdr:rowOff>
        </xdr:to>
        <xdr:sp macro="" textlink="">
          <xdr:nvSpPr>
            <xdr:cNvPr id="14401" name="Check Box 65" hidden="1">
              <a:extLst>
                <a:ext uri="{63B3BB69-23CF-44E3-9099-C40C66FF867C}">
                  <a14:compatExt spid="_x0000_s14401"/>
                </a:ext>
                <a:ext uri="{FF2B5EF4-FFF2-40B4-BE49-F238E27FC236}">
                  <a16:creationId xmlns:a16="http://schemas.microsoft.com/office/drawing/2014/main" id="{00000000-0008-0000-0300-000041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0</xdr:col>
          <xdr:colOff>47625</xdr:colOff>
          <xdr:row>73</xdr:row>
          <xdr:rowOff>57150</xdr:rowOff>
        </xdr:from>
        <xdr:to>
          <xdr:col>0</xdr:col>
          <xdr:colOff>266700</xdr:colOff>
          <xdr:row>73</xdr:row>
          <xdr:rowOff>219075</xdr:rowOff>
        </xdr:to>
        <xdr:sp macro="" textlink="">
          <xdr:nvSpPr>
            <xdr:cNvPr id="14404" name="Check Box 68" hidden="1">
              <a:extLst>
                <a:ext uri="{63B3BB69-23CF-44E3-9099-C40C66FF867C}">
                  <a14:compatExt spid="_x0000_s14404"/>
                </a:ext>
                <a:ext uri="{FF2B5EF4-FFF2-40B4-BE49-F238E27FC236}">
                  <a16:creationId xmlns:a16="http://schemas.microsoft.com/office/drawing/2014/main" id="{00000000-0008-0000-0300-000044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85</xdr:row>
          <xdr:rowOff>9525</xdr:rowOff>
        </xdr:from>
        <xdr:to>
          <xdr:col>0</xdr:col>
          <xdr:colOff>219075</xdr:colOff>
          <xdr:row>85</xdr:row>
          <xdr:rowOff>171450</xdr:rowOff>
        </xdr:to>
        <xdr:sp macro="" textlink="">
          <xdr:nvSpPr>
            <xdr:cNvPr id="14405" name="Check Box 69" hidden="1">
              <a:extLst>
                <a:ext uri="{63B3BB69-23CF-44E3-9099-C40C66FF867C}">
                  <a14:compatExt spid="_x0000_s14405"/>
                </a:ext>
                <a:ext uri="{FF2B5EF4-FFF2-40B4-BE49-F238E27FC236}">
                  <a16:creationId xmlns:a16="http://schemas.microsoft.com/office/drawing/2014/main" id="{00000000-0008-0000-0300-0000453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86</xdr:row>
          <xdr:rowOff>9525</xdr:rowOff>
        </xdr:from>
        <xdr:to>
          <xdr:col>0</xdr:col>
          <xdr:colOff>219075</xdr:colOff>
          <xdr:row>86</xdr:row>
          <xdr:rowOff>171450</xdr:rowOff>
        </xdr:to>
        <xdr:sp macro="" textlink="">
          <xdr:nvSpPr>
            <xdr:cNvPr id="14406" name="Check Box 70" hidden="1">
              <a:extLst>
                <a:ext uri="{63B3BB69-23CF-44E3-9099-C40C66FF867C}">
                  <a14:compatExt spid="_x0000_s14406"/>
                </a:ext>
                <a:ext uri="{FF2B5EF4-FFF2-40B4-BE49-F238E27FC236}">
                  <a16:creationId xmlns:a16="http://schemas.microsoft.com/office/drawing/2014/main" id="{00000000-0008-0000-0300-0000463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43</xdr:row>
          <xdr:rowOff>9525</xdr:rowOff>
        </xdr:from>
        <xdr:to>
          <xdr:col>0</xdr:col>
          <xdr:colOff>228600</xdr:colOff>
          <xdr:row>43</xdr:row>
          <xdr:rowOff>190500</xdr:rowOff>
        </xdr:to>
        <xdr:sp macro="" textlink="">
          <xdr:nvSpPr>
            <xdr:cNvPr id="14409" name="Check Box 73" hidden="1">
              <a:extLst>
                <a:ext uri="{63B3BB69-23CF-44E3-9099-C40C66FF867C}">
                  <a14:compatExt spid="_x0000_s14409"/>
                </a:ext>
                <a:ext uri="{FF2B5EF4-FFF2-40B4-BE49-F238E27FC236}">
                  <a16:creationId xmlns:a16="http://schemas.microsoft.com/office/drawing/2014/main" id="{00000000-0008-0000-0300-000049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28575</xdr:colOff>
          <xdr:row>67</xdr:row>
          <xdr:rowOff>85725</xdr:rowOff>
        </xdr:from>
        <xdr:to>
          <xdr:col>6</xdr:col>
          <xdr:colOff>19050</xdr:colOff>
          <xdr:row>67</xdr:row>
          <xdr:rowOff>476250</xdr:rowOff>
        </xdr:to>
        <xdr:sp macro="" textlink="">
          <xdr:nvSpPr>
            <xdr:cNvPr id="14414" name="Check Box 78" hidden="1">
              <a:extLst>
                <a:ext uri="{63B3BB69-23CF-44E3-9099-C40C66FF867C}">
                  <a14:compatExt spid="_x0000_s14414"/>
                </a:ext>
                <a:ext uri="{FF2B5EF4-FFF2-40B4-BE49-F238E27FC236}">
                  <a16:creationId xmlns:a16="http://schemas.microsoft.com/office/drawing/2014/main" id="{00000000-0008-0000-0300-00004E3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en-US" sz="800" b="0" i="0" u="none" strike="noStrike" baseline="0">
                  <a:solidFill>
                    <a:srgbClr val="000000"/>
                  </a:solidFill>
                  <a:latin typeface="Segoe UI"/>
                  <a:cs typeface="Segoe UI"/>
                </a:rPr>
                <a:t> Foto Reyinyon ki Poste sou paj entènèt lekòl laCreole</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57150</xdr:colOff>
          <xdr:row>67</xdr:row>
          <xdr:rowOff>66675</xdr:rowOff>
        </xdr:from>
        <xdr:to>
          <xdr:col>10</xdr:col>
          <xdr:colOff>66675</xdr:colOff>
          <xdr:row>67</xdr:row>
          <xdr:rowOff>523875</xdr:rowOff>
        </xdr:to>
        <xdr:sp macro="" textlink="">
          <xdr:nvSpPr>
            <xdr:cNvPr id="14415" name="Check Box 79" hidden="1">
              <a:extLst>
                <a:ext uri="{63B3BB69-23CF-44E3-9099-C40C66FF867C}">
                  <a14:compatExt spid="_x0000_s14415"/>
                </a:ext>
                <a:ext uri="{FF2B5EF4-FFF2-40B4-BE49-F238E27FC236}">
                  <a16:creationId xmlns:a16="http://schemas.microsoft.com/office/drawing/2014/main" id="{00000000-0008-0000-0300-00004F3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en-US" sz="800" b="0" i="0" u="none" strike="noStrike" baseline="0">
                  <a:solidFill>
                    <a:srgbClr val="000000"/>
                  </a:solidFill>
                  <a:latin typeface="Segoe UI"/>
                  <a:cs typeface="Segoe UI"/>
                </a:rPr>
                <a:t>Evidans Enfòmasyon ki Poste sou Medya                                    Sosyal yo</a:t>
              </a:r>
            </a:p>
          </xdr:txBody>
        </xdr:sp>
        <xdr:clientData/>
      </xdr:twoCellAnchor>
    </mc:Choice>
    <mc:Fallback/>
  </mc:AlternateContent>
  <xdr:twoCellAnchor editAs="oneCell">
    <xdr:from>
      <xdr:col>2</xdr:col>
      <xdr:colOff>676276</xdr:colOff>
      <xdr:row>124</xdr:row>
      <xdr:rowOff>42862</xdr:rowOff>
    </xdr:from>
    <xdr:to>
      <xdr:col>7</xdr:col>
      <xdr:colOff>261937</xdr:colOff>
      <xdr:row>124</xdr:row>
      <xdr:rowOff>597413</xdr:rowOff>
    </xdr:to>
    <xdr:pic>
      <xdr:nvPicPr>
        <xdr:cNvPr id="3" name="Picture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981201" y="52535137"/>
          <a:ext cx="2557461" cy="554551"/>
        </a:xfrm>
        <a:prstGeom prst="rect">
          <a:avLst/>
        </a:prstGeom>
      </xdr:spPr>
    </xdr:pic>
    <xdr:clientData/>
  </xdr:twoCellAnchor>
  <xdr:twoCellAnchor editAs="oneCell">
    <xdr:from>
      <xdr:col>2</xdr:col>
      <xdr:colOff>976314</xdr:colOff>
      <xdr:row>15</xdr:row>
      <xdr:rowOff>27429</xdr:rowOff>
    </xdr:from>
    <xdr:to>
      <xdr:col>3</xdr:col>
      <xdr:colOff>876300</xdr:colOff>
      <xdr:row>15</xdr:row>
      <xdr:rowOff>335776</xdr:rowOff>
    </xdr:to>
    <xdr:pic>
      <xdr:nvPicPr>
        <xdr:cNvPr id="5" name="Picture 4">
          <a:extLst>
            <a:ext uri="{FF2B5EF4-FFF2-40B4-BE49-F238E27FC236}">
              <a16:creationId xmlns:a16="http://schemas.microsoft.com/office/drawing/2014/main" id="{00000000-0008-0000-0300-000005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281239" y="8723754"/>
          <a:ext cx="881061" cy="308347"/>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95250</xdr:colOff>
      <xdr:row>0</xdr:row>
      <xdr:rowOff>95250</xdr:rowOff>
    </xdr:from>
    <xdr:to>
      <xdr:col>8</xdr:col>
      <xdr:colOff>561976</xdr:colOff>
      <xdr:row>43</xdr:row>
      <xdr:rowOff>142875</xdr:rowOff>
    </xdr:to>
    <xdr:pic>
      <xdr:nvPicPr>
        <xdr:cNvPr id="2" name="Picture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stretch>
          <a:fillRect/>
        </a:stretch>
      </xdr:blipFill>
      <xdr:spPr>
        <a:xfrm>
          <a:off x="95250" y="95250"/>
          <a:ext cx="5343526" cy="8239125"/>
        </a:xfrm>
        <a:prstGeom prst="rect">
          <a:avLst/>
        </a:prstGeom>
        <a:ln w="19050">
          <a:solidFill>
            <a:srgbClr val="0070C0"/>
          </a:solidFill>
        </a:ln>
      </xdr:spPr>
    </xdr:pic>
    <xdr:clientData/>
  </xdr:twoCellAnchor>
  <xdr:twoCellAnchor editAs="oneCell">
    <xdr:from>
      <xdr:col>0</xdr:col>
      <xdr:colOff>76200</xdr:colOff>
      <xdr:row>44</xdr:row>
      <xdr:rowOff>85726</xdr:rowOff>
    </xdr:from>
    <xdr:to>
      <xdr:col>8</xdr:col>
      <xdr:colOff>571500</xdr:colOff>
      <xdr:row>87</xdr:row>
      <xdr:rowOff>142876</xdr:rowOff>
    </xdr:to>
    <xdr:pic>
      <xdr:nvPicPr>
        <xdr:cNvPr id="3" name="Picture 2">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2"/>
        <a:stretch>
          <a:fillRect/>
        </a:stretch>
      </xdr:blipFill>
      <xdr:spPr>
        <a:xfrm>
          <a:off x="76200" y="8467726"/>
          <a:ext cx="5372100" cy="8248650"/>
        </a:xfrm>
        <a:prstGeom prst="rect">
          <a:avLst/>
        </a:prstGeom>
        <a:ln w="19050">
          <a:solidFill>
            <a:srgbClr val="0070C0"/>
          </a:solidFill>
        </a:ln>
      </xdr:spPr>
    </xdr:pic>
    <xdr:clientData/>
  </xdr:twoCellAnchor>
  <xdr:twoCellAnchor editAs="oneCell">
    <xdr:from>
      <xdr:col>0</xdr:col>
      <xdr:colOff>0</xdr:colOff>
      <xdr:row>88</xdr:row>
      <xdr:rowOff>66675</xdr:rowOff>
    </xdr:from>
    <xdr:to>
      <xdr:col>9</xdr:col>
      <xdr:colOff>38100</xdr:colOff>
      <xdr:row>127</xdr:row>
      <xdr:rowOff>180032</xdr:rowOff>
    </xdr:to>
    <xdr:pic>
      <xdr:nvPicPr>
        <xdr:cNvPr id="4" name="Picture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0" y="16830675"/>
          <a:ext cx="5524500" cy="7542857"/>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6" Type="http://schemas.openxmlformats.org/officeDocument/2006/relationships/image" Target="../media/image14.emf"/><Relationship Id="rId21" Type="http://schemas.openxmlformats.org/officeDocument/2006/relationships/oleObject" Target="../embeddings/oleObject8.bin"/><Relationship Id="rId42" Type="http://schemas.openxmlformats.org/officeDocument/2006/relationships/ctrlProp" Target="../ctrlProps/ctrlProp8.xml"/><Relationship Id="rId47" Type="http://schemas.openxmlformats.org/officeDocument/2006/relationships/ctrlProp" Target="../ctrlProps/ctrlProp13.xml"/><Relationship Id="rId63" Type="http://schemas.openxmlformats.org/officeDocument/2006/relationships/ctrlProp" Target="../ctrlProps/ctrlProp29.xml"/><Relationship Id="rId68" Type="http://schemas.openxmlformats.org/officeDocument/2006/relationships/ctrlProp" Target="../ctrlProps/ctrlProp34.xml"/><Relationship Id="rId7" Type="http://schemas.openxmlformats.org/officeDocument/2006/relationships/oleObject" Target="../embeddings/oleObject1.bin"/><Relationship Id="rId2" Type="http://schemas.openxmlformats.org/officeDocument/2006/relationships/hyperlink" Target="https://www.materlakes.org/ourpages/auto/2019/11/21/48570895/2021-2022%20Title%20I%20Annual%20Meeting%20Power%20Point%20Presentation%206033.pptx?rnd=1642525894759" TargetMode="External"/><Relationship Id="rId16" Type="http://schemas.openxmlformats.org/officeDocument/2006/relationships/image" Target="../media/image9.emf"/><Relationship Id="rId29" Type="http://schemas.openxmlformats.org/officeDocument/2006/relationships/oleObject" Target="../embeddings/oleObject12.bin"/><Relationship Id="rId11" Type="http://schemas.openxmlformats.org/officeDocument/2006/relationships/oleObject" Target="../embeddings/oleObject3.bin"/><Relationship Id="rId24" Type="http://schemas.openxmlformats.org/officeDocument/2006/relationships/image" Target="../media/image13.emf"/><Relationship Id="rId32" Type="http://schemas.openxmlformats.org/officeDocument/2006/relationships/image" Target="../media/image17.emf"/><Relationship Id="rId37" Type="http://schemas.openxmlformats.org/officeDocument/2006/relationships/ctrlProp" Target="../ctrlProps/ctrlProp3.xml"/><Relationship Id="rId40" Type="http://schemas.openxmlformats.org/officeDocument/2006/relationships/ctrlProp" Target="../ctrlProps/ctrlProp6.xml"/><Relationship Id="rId45" Type="http://schemas.openxmlformats.org/officeDocument/2006/relationships/ctrlProp" Target="../ctrlProps/ctrlProp11.xml"/><Relationship Id="rId53" Type="http://schemas.openxmlformats.org/officeDocument/2006/relationships/ctrlProp" Target="../ctrlProps/ctrlProp19.xml"/><Relationship Id="rId58" Type="http://schemas.openxmlformats.org/officeDocument/2006/relationships/ctrlProp" Target="../ctrlProps/ctrlProp24.xml"/><Relationship Id="rId66" Type="http://schemas.openxmlformats.org/officeDocument/2006/relationships/ctrlProp" Target="../ctrlProps/ctrlProp32.xml"/><Relationship Id="rId5" Type="http://schemas.openxmlformats.org/officeDocument/2006/relationships/vmlDrawing" Target="../drawings/vmlDrawing1.vml"/><Relationship Id="rId61" Type="http://schemas.openxmlformats.org/officeDocument/2006/relationships/ctrlProp" Target="../ctrlProps/ctrlProp27.xml"/><Relationship Id="rId19" Type="http://schemas.openxmlformats.org/officeDocument/2006/relationships/oleObject" Target="../embeddings/oleObject7.bin"/><Relationship Id="rId14" Type="http://schemas.openxmlformats.org/officeDocument/2006/relationships/image" Target="../media/image8.emf"/><Relationship Id="rId22" Type="http://schemas.openxmlformats.org/officeDocument/2006/relationships/image" Target="../media/image12.emf"/><Relationship Id="rId27" Type="http://schemas.openxmlformats.org/officeDocument/2006/relationships/oleObject" Target="../embeddings/oleObject11.bin"/><Relationship Id="rId30" Type="http://schemas.openxmlformats.org/officeDocument/2006/relationships/image" Target="../media/image16.emf"/><Relationship Id="rId35" Type="http://schemas.openxmlformats.org/officeDocument/2006/relationships/ctrlProp" Target="../ctrlProps/ctrlProp1.xml"/><Relationship Id="rId43" Type="http://schemas.openxmlformats.org/officeDocument/2006/relationships/ctrlProp" Target="../ctrlProps/ctrlProp9.xml"/><Relationship Id="rId48" Type="http://schemas.openxmlformats.org/officeDocument/2006/relationships/ctrlProp" Target="../ctrlProps/ctrlProp14.xml"/><Relationship Id="rId56" Type="http://schemas.openxmlformats.org/officeDocument/2006/relationships/ctrlProp" Target="../ctrlProps/ctrlProp22.xml"/><Relationship Id="rId64" Type="http://schemas.openxmlformats.org/officeDocument/2006/relationships/ctrlProp" Target="../ctrlProps/ctrlProp30.xml"/><Relationship Id="rId69" Type="http://schemas.openxmlformats.org/officeDocument/2006/relationships/ctrlProp" Target="../ctrlProps/ctrlProp35.xml"/><Relationship Id="rId8" Type="http://schemas.openxmlformats.org/officeDocument/2006/relationships/image" Target="../media/image5.emf"/><Relationship Id="rId51" Type="http://schemas.openxmlformats.org/officeDocument/2006/relationships/ctrlProp" Target="../ctrlProps/ctrlProp17.xml"/><Relationship Id="rId3" Type="http://schemas.openxmlformats.org/officeDocument/2006/relationships/printerSettings" Target="../printerSettings/printerSettings2.bin"/><Relationship Id="rId12" Type="http://schemas.openxmlformats.org/officeDocument/2006/relationships/image" Target="../media/image7.emf"/><Relationship Id="rId17" Type="http://schemas.openxmlformats.org/officeDocument/2006/relationships/oleObject" Target="../embeddings/oleObject6.bin"/><Relationship Id="rId25" Type="http://schemas.openxmlformats.org/officeDocument/2006/relationships/oleObject" Target="../embeddings/oleObject10.bin"/><Relationship Id="rId33" Type="http://schemas.openxmlformats.org/officeDocument/2006/relationships/oleObject" Target="../embeddings/oleObject14.bin"/><Relationship Id="rId38" Type="http://schemas.openxmlformats.org/officeDocument/2006/relationships/ctrlProp" Target="../ctrlProps/ctrlProp4.xml"/><Relationship Id="rId46" Type="http://schemas.openxmlformats.org/officeDocument/2006/relationships/ctrlProp" Target="../ctrlProps/ctrlProp12.xml"/><Relationship Id="rId59" Type="http://schemas.openxmlformats.org/officeDocument/2006/relationships/ctrlProp" Target="../ctrlProps/ctrlProp25.xml"/><Relationship Id="rId67" Type="http://schemas.openxmlformats.org/officeDocument/2006/relationships/ctrlProp" Target="../ctrlProps/ctrlProp33.xml"/><Relationship Id="rId20" Type="http://schemas.openxmlformats.org/officeDocument/2006/relationships/image" Target="../media/image11.emf"/><Relationship Id="rId41" Type="http://schemas.openxmlformats.org/officeDocument/2006/relationships/ctrlProp" Target="../ctrlProps/ctrlProp7.xml"/><Relationship Id="rId54" Type="http://schemas.openxmlformats.org/officeDocument/2006/relationships/ctrlProp" Target="../ctrlProps/ctrlProp20.xml"/><Relationship Id="rId62" Type="http://schemas.openxmlformats.org/officeDocument/2006/relationships/ctrlProp" Target="../ctrlProps/ctrlProp28.xml"/><Relationship Id="rId1" Type="http://schemas.openxmlformats.org/officeDocument/2006/relationships/hyperlink" Target="https://arda.dadeschools.net/" TargetMode="External"/><Relationship Id="rId6" Type="http://schemas.openxmlformats.org/officeDocument/2006/relationships/vmlDrawing" Target="../drawings/vmlDrawing2.vml"/><Relationship Id="rId15" Type="http://schemas.openxmlformats.org/officeDocument/2006/relationships/oleObject" Target="../embeddings/oleObject5.bin"/><Relationship Id="rId23" Type="http://schemas.openxmlformats.org/officeDocument/2006/relationships/oleObject" Target="../embeddings/oleObject9.bin"/><Relationship Id="rId28" Type="http://schemas.openxmlformats.org/officeDocument/2006/relationships/image" Target="../media/image15.emf"/><Relationship Id="rId36" Type="http://schemas.openxmlformats.org/officeDocument/2006/relationships/ctrlProp" Target="../ctrlProps/ctrlProp2.xml"/><Relationship Id="rId49" Type="http://schemas.openxmlformats.org/officeDocument/2006/relationships/ctrlProp" Target="../ctrlProps/ctrlProp15.xml"/><Relationship Id="rId57" Type="http://schemas.openxmlformats.org/officeDocument/2006/relationships/ctrlProp" Target="../ctrlProps/ctrlProp23.xml"/><Relationship Id="rId10" Type="http://schemas.openxmlformats.org/officeDocument/2006/relationships/image" Target="../media/image6.emf"/><Relationship Id="rId31" Type="http://schemas.openxmlformats.org/officeDocument/2006/relationships/oleObject" Target="../embeddings/oleObject13.bin"/><Relationship Id="rId44" Type="http://schemas.openxmlformats.org/officeDocument/2006/relationships/ctrlProp" Target="../ctrlProps/ctrlProp10.xml"/><Relationship Id="rId52" Type="http://schemas.openxmlformats.org/officeDocument/2006/relationships/ctrlProp" Target="../ctrlProps/ctrlProp18.xml"/><Relationship Id="rId60" Type="http://schemas.openxmlformats.org/officeDocument/2006/relationships/ctrlProp" Target="../ctrlProps/ctrlProp26.xml"/><Relationship Id="rId65" Type="http://schemas.openxmlformats.org/officeDocument/2006/relationships/ctrlProp" Target="../ctrlProps/ctrlProp31.xml"/><Relationship Id="rId4" Type="http://schemas.openxmlformats.org/officeDocument/2006/relationships/drawing" Target="../drawings/drawing2.xml"/><Relationship Id="rId9" Type="http://schemas.openxmlformats.org/officeDocument/2006/relationships/oleObject" Target="../embeddings/oleObject2.bin"/><Relationship Id="rId13" Type="http://schemas.openxmlformats.org/officeDocument/2006/relationships/oleObject" Target="../embeddings/oleObject4.bin"/><Relationship Id="rId18" Type="http://schemas.openxmlformats.org/officeDocument/2006/relationships/image" Target="../media/image10.emf"/><Relationship Id="rId39" Type="http://schemas.openxmlformats.org/officeDocument/2006/relationships/ctrlProp" Target="../ctrlProps/ctrlProp5.xml"/><Relationship Id="rId34" Type="http://schemas.openxmlformats.org/officeDocument/2006/relationships/image" Target="../media/image18.emf"/><Relationship Id="rId50" Type="http://schemas.openxmlformats.org/officeDocument/2006/relationships/ctrlProp" Target="../ctrlProps/ctrlProp16.xml"/><Relationship Id="rId55" Type="http://schemas.openxmlformats.org/officeDocument/2006/relationships/ctrlProp" Target="../ctrlProps/ctrlProp21.xml"/></Relationships>
</file>

<file path=xl/worksheets/_rels/sheet3.xml.rels><?xml version="1.0" encoding="UTF-8" standalone="yes"?>
<Relationships xmlns="http://schemas.openxmlformats.org/package/2006/relationships"><Relationship Id="rId13" Type="http://schemas.openxmlformats.org/officeDocument/2006/relationships/ctrlProp" Target="../ctrlProps/ctrlProp43.xml"/><Relationship Id="rId18" Type="http://schemas.openxmlformats.org/officeDocument/2006/relationships/ctrlProp" Target="../ctrlProps/ctrlProp48.xml"/><Relationship Id="rId26" Type="http://schemas.openxmlformats.org/officeDocument/2006/relationships/ctrlProp" Target="../ctrlProps/ctrlProp56.xml"/><Relationship Id="rId39" Type="http://schemas.openxmlformats.org/officeDocument/2006/relationships/ctrlProp" Target="../ctrlProps/ctrlProp69.xml"/><Relationship Id="rId21" Type="http://schemas.openxmlformats.org/officeDocument/2006/relationships/ctrlProp" Target="../ctrlProps/ctrlProp51.xml"/><Relationship Id="rId34" Type="http://schemas.openxmlformats.org/officeDocument/2006/relationships/ctrlProp" Target="../ctrlProps/ctrlProp64.xml"/><Relationship Id="rId42" Type="http://schemas.openxmlformats.org/officeDocument/2006/relationships/ctrlProp" Target="../ctrlProps/ctrlProp72.xml"/><Relationship Id="rId7" Type="http://schemas.openxmlformats.org/officeDocument/2006/relationships/ctrlProp" Target="../ctrlProps/ctrlProp37.xml"/><Relationship Id="rId2" Type="http://schemas.openxmlformats.org/officeDocument/2006/relationships/printerSettings" Target="../printerSettings/printerSettings3.bin"/><Relationship Id="rId16" Type="http://schemas.openxmlformats.org/officeDocument/2006/relationships/ctrlProp" Target="../ctrlProps/ctrlProp46.xml"/><Relationship Id="rId20" Type="http://schemas.openxmlformats.org/officeDocument/2006/relationships/ctrlProp" Target="../ctrlProps/ctrlProp50.xml"/><Relationship Id="rId29" Type="http://schemas.openxmlformats.org/officeDocument/2006/relationships/ctrlProp" Target="../ctrlProps/ctrlProp59.xml"/><Relationship Id="rId41" Type="http://schemas.openxmlformats.org/officeDocument/2006/relationships/ctrlProp" Target="../ctrlProps/ctrlProp71.xml"/><Relationship Id="rId1" Type="http://schemas.openxmlformats.org/officeDocument/2006/relationships/hyperlink" Target="https://arda.dadeschools.net/" TargetMode="External"/><Relationship Id="rId6" Type="http://schemas.openxmlformats.org/officeDocument/2006/relationships/ctrlProp" Target="../ctrlProps/ctrlProp36.xml"/><Relationship Id="rId11" Type="http://schemas.openxmlformats.org/officeDocument/2006/relationships/ctrlProp" Target="../ctrlProps/ctrlProp41.xml"/><Relationship Id="rId24" Type="http://schemas.openxmlformats.org/officeDocument/2006/relationships/ctrlProp" Target="../ctrlProps/ctrlProp54.xml"/><Relationship Id="rId32" Type="http://schemas.openxmlformats.org/officeDocument/2006/relationships/ctrlProp" Target="../ctrlProps/ctrlProp62.xml"/><Relationship Id="rId37" Type="http://schemas.openxmlformats.org/officeDocument/2006/relationships/ctrlProp" Target="../ctrlProps/ctrlProp67.xml"/><Relationship Id="rId40" Type="http://schemas.openxmlformats.org/officeDocument/2006/relationships/ctrlProp" Target="../ctrlProps/ctrlProp70.xml"/><Relationship Id="rId5" Type="http://schemas.openxmlformats.org/officeDocument/2006/relationships/vmlDrawing" Target="../drawings/vmlDrawing4.vml"/><Relationship Id="rId15" Type="http://schemas.openxmlformats.org/officeDocument/2006/relationships/ctrlProp" Target="../ctrlProps/ctrlProp45.xml"/><Relationship Id="rId23" Type="http://schemas.openxmlformats.org/officeDocument/2006/relationships/ctrlProp" Target="../ctrlProps/ctrlProp53.xml"/><Relationship Id="rId28" Type="http://schemas.openxmlformats.org/officeDocument/2006/relationships/ctrlProp" Target="../ctrlProps/ctrlProp58.xml"/><Relationship Id="rId36" Type="http://schemas.openxmlformats.org/officeDocument/2006/relationships/ctrlProp" Target="../ctrlProps/ctrlProp66.xml"/><Relationship Id="rId10" Type="http://schemas.openxmlformats.org/officeDocument/2006/relationships/ctrlProp" Target="../ctrlProps/ctrlProp40.xml"/><Relationship Id="rId19" Type="http://schemas.openxmlformats.org/officeDocument/2006/relationships/ctrlProp" Target="../ctrlProps/ctrlProp49.xml"/><Relationship Id="rId31" Type="http://schemas.openxmlformats.org/officeDocument/2006/relationships/ctrlProp" Target="../ctrlProps/ctrlProp61.xml"/><Relationship Id="rId4" Type="http://schemas.openxmlformats.org/officeDocument/2006/relationships/vmlDrawing" Target="../drawings/vmlDrawing3.vml"/><Relationship Id="rId9" Type="http://schemas.openxmlformats.org/officeDocument/2006/relationships/ctrlProp" Target="../ctrlProps/ctrlProp39.xml"/><Relationship Id="rId14" Type="http://schemas.openxmlformats.org/officeDocument/2006/relationships/ctrlProp" Target="../ctrlProps/ctrlProp44.xml"/><Relationship Id="rId22" Type="http://schemas.openxmlformats.org/officeDocument/2006/relationships/ctrlProp" Target="../ctrlProps/ctrlProp52.xml"/><Relationship Id="rId27" Type="http://schemas.openxmlformats.org/officeDocument/2006/relationships/ctrlProp" Target="../ctrlProps/ctrlProp57.xml"/><Relationship Id="rId30" Type="http://schemas.openxmlformats.org/officeDocument/2006/relationships/ctrlProp" Target="../ctrlProps/ctrlProp60.xml"/><Relationship Id="rId35" Type="http://schemas.openxmlformats.org/officeDocument/2006/relationships/ctrlProp" Target="../ctrlProps/ctrlProp65.xml"/><Relationship Id="rId8" Type="http://schemas.openxmlformats.org/officeDocument/2006/relationships/ctrlProp" Target="../ctrlProps/ctrlProp38.xml"/><Relationship Id="rId3" Type="http://schemas.openxmlformats.org/officeDocument/2006/relationships/drawing" Target="../drawings/drawing3.xml"/><Relationship Id="rId12" Type="http://schemas.openxmlformats.org/officeDocument/2006/relationships/ctrlProp" Target="../ctrlProps/ctrlProp42.xml"/><Relationship Id="rId17" Type="http://schemas.openxmlformats.org/officeDocument/2006/relationships/ctrlProp" Target="../ctrlProps/ctrlProp47.xml"/><Relationship Id="rId25" Type="http://schemas.openxmlformats.org/officeDocument/2006/relationships/ctrlProp" Target="../ctrlProps/ctrlProp55.xml"/><Relationship Id="rId33" Type="http://schemas.openxmlformats.org/officeDocument/2006/relationships/ctrlProp" Target="../ctrlProps/ctrlProp63.xml"/><Relationship Id="rId38" Type="http://schemas.openxmlformats.org/officeDocument/2006/relationships/ctrlProp" Target="../ctrlProps/ctrlProp68.xml"/></Relationships>
</file>

<file path=xl/worksheets/_rels/sheet4.xml.rels><?xml version="1.0" encoding="UTF-8" standalone="yes"?>
<Relationships xmlns="http://schemas.openxmlformats.org/package/2006/relationships"><Relationship Id="rId13" Type="http://schemas.openxmlformats.org/officeDocument/2006/relationships/ctrlProp" Target="../ctrlProps/ctrlProp80.xml"/><Relationship Id="rId18" Type="http://schemas.openxmlformats.org/officeDocument/2006/relationships/ctrlProp" Target="../ctrlProps/ctrlProp85.xml"/><Relationship Id="rId26" Type="http://schemas.openxmlformats.org/officeDocument/2006/relationships/ctrlProp" Target="../ctrlProps/ctrlProp93.xml"/><Relationship Id="rId39" Type="http://schemas.openxmlformats.org/officeDocument/2006/relationships/ctrlProp" Target="../ctrlProps/ctrlProp106.xml"/><Relationship Id="rId21" Type="http://schemas.openxmlformats.org/officeDocument/2006/relationships/ctrlProp" Target="../ctrlProps/ctrlProp88.xml"/><Relationship Id="rId34" Type="http://schemas.openxmlformats.org/officeDocument/2006/relationships/ctrlProp" Target="../ctrlProps/ctrlProp101.xml"/><Relationship Id="rId42" Type="http://schemas.openxmlformats.org/officeDocument/2006/relationships/ctrlProp" Target="../ctrlProps/ctrlProp109.xml"/><Relationship Id="rId47" Type="http://schemas.openxmlformats.org/officeDocument/2006/relationships/ctrlProp" Target="../ctrlProps/ctrlProp114.xml"/><Relationship Id="rId50" Type="http://schemas.openxmlformats.org/officeDocument/2006/relationships/ctrlProp" Target="../ctrlProps/ctrlProp117.xml"/><Relationship Id="rId55" Type="http://schemas.openxmlformats.org/officeDocument/2006/relationships/ctrlProp" Target="../ctrlProps/ctrlProp122.xml"/><Relationship Id="rId7" Type="http://schemas.openxmlformats.org/officeDocument/2006/relationships/ctrlProp" Target="../ctrlProps/ctrlProp74.xml"/><Relationship Id="rId2" Type="http://schemas.openxmlformats.org/officeDocument/2006/relationships/printerSettings" Target="../printerSettings/printerSettings4.bin"/><Relationship Id="rId16" Type="http://schemas.openxmlformats.org/officeDocument/2006/relationships/ctrlProp" Target="../ctrlProps/ctrlProp83.xml"/><Relationship Id="rId29" Type="http://schemas.openxmlformats.org/officeDocument/2006/relationships/ctrlProp" Target="../ctrlProps/ctrlProp96.xml"/><Relationship Id="rId11" Type="http://schemas.openxmlformats.org/officeDocument/2006/relationships/ctrlProp" Target="../ctrlProps/ctrlProp78.xml"/><Relationship Id="rId24" Type="http://schemas.openxmlformats.org/officeDocument/2006/relationships/ctrlProp" Target="../ctrlProps/ctrlProp91.xml"/><Relationship Id="rId32" Type="http://schemas.openxmlformats.org/officeDocument/2006/relationships/ctrlProp" Target="../ctrlProps/ctrlProp99.xml"/><Relationship Id="rId37" Type="http://schemas.openxmlformats.org/officeDocument/2006/relationships/ctrlProp" Target="../ctrlProps/ctrlProp104.xml"/><Relationship Id="rId40" Type="http://schemas.openxmlformats.org/officeDocument/2006/relationships/ctrlProp" Target="../ctrlProps/ctrlProp107.xml"/><Relationship Id="rId45" Type="http://schemas.openxmlformats.org/officeDocument/2006/relationships/ctrlProp" Target="../ctrlProps/ctrlProp112.xml"/><Relationship Id="rId53" Type="http://schemas.openxmlformats.org/officeDocument/2006/relationships/ctrlProp" Target="../ctrlProps/ctrlProp120.xml"/><Relationship Id="rId58" Type="http://schemas.openxmlformats.org/officeDocument/2006/relationships/ctrlProp" Target="../ctrlProps/ctrlProp125.xml"/><Relationship Id="rId5" Type="http://schemas.openxmlformats.org/officeDocument/2006/relationships/vmlDrawing" Target="../drawings/vmlDrawing6.vml"/><Relationship Id="rId19" Type="http://schemas.openxmlformats.org/officeDocument/2006/relationships/ctrlProp" Target="../ctrlProps/ctrlProp86.xml"/><Relationship Id="rId4" Type="http://schemas.openxmlformats.org/officeDocument/2006/relationships/vmlDrawing" Target="../drawings/vmlDrawing5.vml"/><Relationship Id="rId9" Type="http://schemas.openxmlformats.org/officeDocument/2006/relationships/ctrlProp" Target="../ctrlProps/ctrlProp76.xml"/><Relationship Id="rId14" Type="http://schemas.openxmlformats.org/officeDocument/2006/relationships/ctrlProp" Target="../ctrlProps/ctrlProp81.xml"/><Relationship Id="rId22" Type="http://schemas.openxmlformats.org/officeDocument/2006/relationships/ctrlProp" Target="../ctrlProps/ctrlProp89.xml"/><Relationship Id="rId27" Type="http://schemas.openxmlformats.org/officeDocument/2006/relationships/ctrlProp" Target="../ctrlProps/ctrlProp94.xml"/><Relationship Id="rId30" Type="http://schemas.openxmlformats.org/officeDocument/2006/relationships/ctrlProp" Target="../ctrlProps/ctrlProp97.xml"/><Relationship Id="rId35" Type="http://schemas.openxmlformats.org/officeDocument/2006/relationships/ctrlProp" Target="../ctrlProps/ctrlProp102.xml"/><Relationship Id="rId43" Type="http://schemas.openxmlformats.org/officeDocument/2006/relationships/ctrlProp" Target="../ctrlProps/ctrlProp110.xml"/><Relationship Id="rId48" Type="http://schemas.openxmlformats.org/officeDocument/2006/relationships/ctrlProp" Target="../ctrlProps/ctrlProp115.xml"/><Relationship Id="rId56" Type="http://schemas.openxmlformats.org/officeDocument/2006/relationships/ctrlProp" Target="../ctrlProps/ctrlProp123.xml"/><Relationship Id="rId8" Type="http://schemas.openxmlformats.org/officeDocument/2006/relationships/ctrlProp" Target="../ctrlProps/ctrlProp75.xml"/><Relationship Id="rId51" Type="http://schemas.openxmlformats.org/officeDocument/2006/relationships/ctrlProp" Target="../ctrlProps/ctrlProp118.xml"/><Relationship Id="rId3" Type="http://schemas.openxmlformats.org/officeDocument/2006/relationships/drawing" Target="../drawings/drawing4.xml"/><Relationship Id="rId12" Type="http://schemas.openxmlformats.org/officeDocument/2006/relationships/ctrlProp" Target="../ctrlProps/ctrlProp79.xml"/><Relationship Id="rId17" Type="http://schemas.openxmlformats.org/officeDocument/2006/relationships/ctrlProp" Target="../ctrlProps/ctrlProp84.xml"/><Relationship Id="rId25" Type="http://schemas.openxmlformats.org/officeDocument/2006/relationships/ctrlProp" Target="../ctrlProps/ctrlProp92.xml"/><Relationship Id="rId33" Type="http://schemas.openxmlformats.org/officeDocument/2006/relationships/ctrlProp" Target="../ctrlProps/ctrlProp100.xml"/><Relationship Id="rId38" Type="http://schemas.openxmlformats.org/officeDocument/2006/relationships/ctrlProp" Target="../ctrlProps/ctrlProp105.xml"/><Relationship Id="rId46" Type="http://schemas.openxmlformats.org/officeDocument/2006/relationships/ctrlProp" Target="../ctrlProps/ctrlProp113.xml"/><Relationship Id="rId20" Type="http://schemas.openxmlformats.org/officeDocument/2006/relationships/ctrlProp" Target="../ctrlProps/ctrlProp87.xml"/><Relationship Id="rId41" Type="http://schemas.openxmlformats.org/officeDocument/2006/relationships/ctrlProp" Target="../ctrlProps/ctrlProp108.xml"/><Relationship Id="rId54" Type="http://schemas.openxmlformats.org/officeDocument/2006/relationships/ctrlProp" Target="../ctrlProps/ctrlProp121.xml"/><Relationship Id="rId1" Type="http://schemas.openxmlformats.org/officeDocument/2006/relationships/hyperlink" Target="https://arda.dadeschools.net/" TargetMode="External"/><Relationship Id="rId6" Type="http://schemas.openxmlformats.org/officeDocument/2006/relationships/ctrlProp" Target="../ctrlProps/ctrlProp73.xml"/><Relationship Id="rId15" Type="http://schemas.openxmlformats.org/officeDocument/2006/relationships/ctrlProp" Target="../ctrlProps/ctrlProp82.xml"/><Relationship Id="rId23" Type="http://schemas.openxmlformats.org/officeDocument/2006/relationships/ctrlProp" Target="../ctrlProps/ctrlProp90.xml"/><Relationship Id="rId28" Type="http://schemas.openxmlformats.org/officeDocument/2006/relationships/ctrlProp" Target="../ctrlProps/ctrlProp95.xml"/><Relationship Id="rId36" Type="http://schemas.openxmlformats.org/officeDocument/2006/relationships/ctrlProp" Target="../ctrlProps/ctrlProp103.xml"/><Relationship Id="rId49" Type="http://schemas.openxmlformats.org/officeDocument/2006/relationships/ctrlProp" Target="../ctrlProps/ctrlProp116.xml"/><Relationship Id="rId57" Type="http://schemas.openxmlformats.org/officeDocument/2006/relationships/ctrlProp" Target="../ctrlProps/ctrlProp124.xml"/><Relationship Id="rId10" Type="http://schemas.openxmlformats.org/officeDocument/2006/relationships/ctrlProp" Target="../ctrlProps/ctrlProp77.xml"/><Relationship Id="rId31" Type="http://schemas.openxmlformats.org/officeDocument/2006/relationships/ctrlProp" Target="../ctrlProps/ctrlProp98.xml"/><Relationship Id="rId44" Type="http://schemas.openxmlformats.org/officeDocument/2006/relationships/ctrlProp" Target="../ctrlProps/ctrlProp111.xml"/><Relationship Id="rId52" Type="http://schemas.openxmlformats.org/officeDocument/2006/relationships/ctrlProp" Target="../ctrlProps/ctrlProp119.xm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0A9396-0062-44D5-B541-4458389204AB}">
  <sheetPr codeName="Sheet2"/>
  <dimension ref="A1"/>
  <sheetViews>
    <sheetView workbookViewId="0">
      <selection activeCell="M14" sqref="M14"/>
    </sheetView>
  </sheetViews>
  <sheetFormatPr defaultRowHeight="15" x14ac:dyDescent="0.25"/>
  <sheetData/>
  <sheetProtection algorithmName="SHA-512" hashValue="Z5pN5IcmjJ7XCI/9gt2BiqhcJnbRJ6r/y5rPL5TY4zO2Pd47/EJ6ObsIdfSof3ty4PvGAYpyo3cGO9o2je8F4Q==" saltValue="213EW0HAHHklsuPbbgWZuw==" spinCount="100000" sheet="1" objects="1" scenarios="1"/>
  <pageMargins left="1" right="1" top="1" bottom="1" header="0.5" footer="0.5"/>
  <pageSetup orientation="portrait" r:id="rId1"/>
  <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pageSetUpPr fitToPage="1"/>
  </sheetPr>
  <dimension ref="A1:AD300"/>
  <sheetViews>
    <sheetView tabSelected="1" view="pageBreakPreview" zoomScale="145" zoomScaleNormal="200" zoomScaleSheetLayoutView="145" workbookViewId="0">
      <selection activeCell="J56" sqref="J56"/>
    </sheetView>
  </sheetViews>
  <sheetFormatPr defaultColWidth="8.85546875" defaultRowHeight="16.5" x14ac:dyDescent="0.3"/>
  <cols>
    <col min="1" max="1" width="17" style="5" customWidth="1"/>
    <col min="2" max="2" width="2.5703125" style="5" customWidth="1"/>
    <col min="3" max="3" width="14.7109375" style="5" customWidth="1"/>
    <col min="4" max="4" width="15.140625" style="5" customWidth="1"/>
    <col min="5" max="5" width="2.85546875" style="5" customWidth="1"/>
    <col min="6" max="6" width="10.42578125" style="5" customWidth="1"/>
    <col min="7" max="7" width="1.42578125" style="5" customWidth="1"/>
    <col min="8" max="8" width="12.42578125" style="5" customWidth="1"/>
    <col min="9" max="10" width="12.140625" style="5" customWidth="1"/>
    <col min="11" max="11" width="1.28515625" hidden="1" customWidth="1"/>
    <col min="12" max="12" width="2.42578125" hidden="1" customWidth="1"/>
    <col min="17" max="17" width="9.42578125" customWidth="1"/>
    <col min="27" max="28" width="0" hidden="1" customWidth="1"/>
  </cols>
  <sheetData>
    <row r="1" spans="1:10" ht="18" customHeight="1" x14ac:dyDescent="0.3">
      <c r="A1" s="383"/>
      <c r="B1" s="383"/>
      <c r="C1" s="383"/>
      <c r="D1" s="383"/>
      <c r="E1" s="383"/>
      <c r="F1" s="383"/>
      <c r="G1" s="383"/>
      <c r="H1" s="383"/>
      <c r="I1" s="383"/>
      <c r="J1" s="383"/>
    </row>
    <row r="2" spans="1:10" ht="16.5" customHeight="1" x14ac:dyDescent="0.25">
      <c r="A2" s="54" t="s">
        <v>0</v>
      </c>
      <c r="B2" s="285" t="s">
        <v>264</v>
      </c>
      <c r="C2" s="286"/>
      <c r="D2" s="286"/>
      <c r="E2" s="286"/>
      <c r="F2" s="286"/>
      <c r="G2" s="286"/>
      <c r="H2" s="287"/>
      <c r="I2" s="52" t="s">
        <v>1</v>
      </c>
      <c r="J2" s="35">
        <v>6033</v>
      </c>
    </row>
    <row r="3" spans="1:10" ht="18.600000000000001" customHeight="1" x14ac:dyDescent="0.25">
      <c r="A3" s="24" t="s">
        <v>7</v>
      </c>
      <c r="B3" s="285" t="s">
        <v>889</v>
      </c>
      <c r="C3" s="286"/>
      <c r="D3" s="286"/>
      <c r="E3" s="286"/>
      <c r="F3" s="286"/>
      <c r="G3" s="286"/>
      <c r="H3" s="287"/>
      <c r="I3" s="300"/>
      <c r="J3" s="301"/>
    </row>
    <row r="4" spans="1:10" ht="244.5" customHeight="1" x14ac:dyDescent="0.25">
      <c r="A4" s="288" t="s">
        <v>820</v>
      </c>
      <c r="B4" s="289"/>
      <c r="C4" s="289"/>
      <c r="D4" s="289"/>
      <c r="E4" s="289"/>
      <c r="F4" s="289"/>
      <c r="G4" s="289"/>
      <c r="H4" s="289"/>
      <c r="I4" s="289"/>
      <c r="J4" s="290"/>
    </row>
    <row r="5" spans="1:10" ht="18" customHeight="1" x14ac:dyDescent="0.25">
      <c r="A5" s="291" t="s">
        <v>2</v>
      </c>
      <c r="B5" s="292"/>
      <c r="C5" s="292"/>
      <c r="D5" s="292"/>
      <c r="E5" s="292"/>
      <c r="F5" s="292"/>
      <c r="G5" s="292"/>
      <c r="H5" s="292"/>
      <c r="I5" s="292"/>
      <c r="J5" s="293"/>
    </row>
    <row r="6" spans="1:10" ht="28.9" customHeight="1" x14ac:dyDescent="0.25">
      <c r="A6" s="294" t="s">
        <v>3</v>
      </c>
      <c r="B6" s="295"/>
      <c r="C6" s="295"/>
      <c r="D6" s="295"/>
      <c r="E6" s="295"/>
      <c r="F6" s="295"/>
      <c r="G6" s="295"/>
      <c r="H6" s="295"/>
      <c r="I6" s="295"/>
      <c r="J6" s="296"/>
    </row>
    <row r="7" spans="1:10" ht="30" customHeight="1" x14ac:dyDescent="0.25">
      <c r="A7" s="297" t="s">
        <v>8</v>
      </c>
      <c r="B7" s="298"/>
      <c r="C7" s="298"/>
      <c r="D7" s="298"/>
      <c r="E7" s="298"/>
      <c r="F7" s="298"/>
      <c r="G7" s="298"/>
      <c r="H7" s="298"/>
      <c r="I7" s="298"/>
      <c r="J7" s="299"/>
    </row>
    <row r="8" spans="1:10" ht="27" customHeight="1" x14ac:dyDescent="0.25">
      <c r="A8" s="297" t="s">
        <v>821</v>
      </c>
      <c r="B8" s="298"/>
      <c r="C8" s="298"/>
      <c r="D8" s="298"/>
      <c r="E8" s="298"/>
      <c r="F8" s="298"/>
      <c r="G8" s="298"/>
      <c r="H8" s="298"/>
      <c r="I8" s="298"/>
      <c r="J8" s="299"/>
    </row>
    <row r="9" spans="1:10" ht="42" customHeight="1" x14ac:dyDescent="0.25">
      <c r="A9" s="297" t="s">
        <v>822</v>
      </c>
      <c r="B9" s="298"/>
      <c r="C9" s="298"/>
      <c r="D9" s="298"/>
      <c r="E9" s="298"/>
      <c r="F9" s="298"/>
      <c r="G9" s="298"/>
      <c r="H9" s="298"/>
      <c r="I9" s="298"/>
      <c r="J9" s="299"/>
    </row>
    <row r="10" spans="1:10" ht="27.6" customHeight="1" x14ac:dyDescent="0.25">
      <c r="A10" s="326" t="s">
        <v>4</v>
      </c>
      <c r="B10" s="327"/>
      <c r="C10" s="327"/>
      <c r="D10" s="327"/>
      <c r="E10" s="327"/>
      <c r="F10" s="327"/>
      <c r="G10" s="327"/>
      <c r="H10" s="327"/>
      <c r="I10" s="327"/>
      <c r="J10" s="328"/>
    </row>
    <row r="11" spans="1:10" ht="29.45" customHeight="1" x14ac:dyDescent="0.25">
      <c r="A11" s="326" t="s">
        <v>823</v>
      </c>
      <c r="B11" s="327"/>
      <c r="C11" s="327"/>
      <c r="D11" s="327"/>
      <c r="E11" s="327"/>
      <c r="F11" s="327"/>
      <c r="G11" s="327"/>
      <c r="H11" s="327"/>
      <c r="I11" s="327"/>
      <c r="J11" s="328"/>
    </row>
    <row r="12" spans="1:10" ht="28.15" customHeight="1" x14ac:dyDescent="0.25">
      <c r="A12" s="329" t="s">
        <v>5</v>
      </c>
      <c r="B12" s="330"/>
      <c r="C12" s="330"/>
      <c r="D12" s="330"/>
      <c r="E12" s="330"/>
      <c r="F12" s="330"/>
      <c r="G12" s="330"/>
      <c r="H12" s="330"/>
      <c r="I12" s="330"/>
      <c r="J12" s="331"/>
    </row>
    <row r="13" spans="1:10" ht="45" customHeight="1" x14ac:dyDescent="0.25">
      <c r="A13" s="329" t="s">
        <v>9</v>
      </c>
      <c r="B13" s="330"/>
      <c r="C13" s="330"/>
      <c r="D13" s="330"/>
      <c r="E13" s="330"/>
      <c r="F13" s="330"/>
      <c r="G13" s="330"/>
      <c r="H13" s="330"/>
      <c r="I13" s="330"/>
      <c r="J13" s="331"/>
    </row>
    <row r="14" spans="1:10" ht="27" customHeight="1" x14ac:dyDescent="0.25">
      <c r="A14" s="329" t="s">
        <v>6</v>
      </c>
      <c r="B14" s="330"/>
      <c r="C14" s="330"/>
      <c r="D14" s="330"/>
      <c r="E14" s="330"/>
      <c r="F14" s="330"/>
      <c r="G14" s="330"/>
      <c r="H14" s="330"/>
      <c r="I14" s="330"/>
      <c r="J14" s="331"/>
    </row>
    <row r="15" spans="1:10" ht="17.25" customHeight="1" x14ac:dyDescent="0.25">
      <c r="A15" s="349"/>
      <c r="B15" s="350"/>
      <c r="C15" s="350"/>
      <c r="D15" s="350"/>
      <c r="E15" s="350"/>
      <c r="F15" s="350"/>
      <c r="G15" s="350"/>
      <c r="H15" s="350"/>
      <c r="I15" s="350"/>
      <c r="J15" s="351"/>
    </row>
    <row r="16" spans="1:10" ht="27.75" customHeight="1" x14ac:dyDescent="0.25">
      <c r="A16" s="305" t="s">
        <v>864</v>
      </c>
      <c r="B16" s="61"/>
      <c r="C16" s="308"/>
      <c r="D16" s="309"/>
      <c r="E16" s="309"/>
      <c r="F16" s="310"/>
      <c r="G16" s="19"/>
      <c r="H16" s="359">
        <v>44477</v>
      </c>
      <c r="I16" s="360"/>
      <c r="J16" s="25"/>
    </row>
    <row r="17" spans="1:28" ht="24" customHeight="1" x14ac:dyDescent="0.3">
      <c r="A17" s="306"/>
      <c r="C17" s="302" t="s">
        <v>44</v>
      </c>
      <c r="D17" s="302"/>
      <c r="E17" s="302"/>
      <c r="F17" s="302"/>
      <c r="G17" s="20"/>
      <c r="H17" s="302" t="s">
        <v>10</v>
      </c>
      <c r="I17" s="302"/>
      <c r="J17" s="26"/>
    </row>
    <row r="18" spans="1:28" ht="29.25" customHeight="1" x14ac:dyDescent="0.25">
      <c r="A18" s="307"/>
      <c r="B18" s="303" t="s">
        <v>120</v>
      </c>
      <c r="C18" s="303"/>
      <c r="D18" s="303"/>
      <c r="E18" s="303"/>
      <c r="F18" s="303"/>
      <c r="G18" s="303"/>
      <c r="H18" s="303"/>
      <c r="I18" s="303"/>
      <c r="J18" s="304"/>
    </row>
    <row r="19" spans="1:28" ht="16.5" customHeight="1" x14ac:dyDescent="0.25">
      <c r="A19" s="354" t="s">
        <v>593</v>
      </c>
      <c r="B19" s="355"/>
      <c r="C19" s="355"/>
      <c r="D19" s="355"/>
      <c r="E19" s="355"/>
      <c r="F19" s="355"/>
      <c r="G19" s="355"/>
      <c r="H19" s="355"/>
      <c r="I19" s="355"/>
      <c r="J19" s="356"/>
    </row>
    <row r="20" spans="1:28" ht="26.25" customHeight="1" x14ac:dyDescent="0.25">
      <c r="A20" s="311" t="s">
        <v>11</v>
      </c>
      <c r="B20" s="312"/>
      <c r="C20" s="312"/>
      <c r="D20" s="312"/>
      <c r="E20" s="312"/>
      <c r="F20" s="312"/>
      <c r="G20" s="312"/>
      <c r="H20" s="312"/>
      <c r="I20" s="312"/>
      <c r="J20" s="313"/>
    </row>
    <row r="21" spans="1:28" ht="45" customHeight="1" x14ac:dyDescent="0.25">
      <c r="A21" s="314" t="s">
        <v>449</v>
      </c>
      <c r="B21" s="315"/>
      <c r="C21" s="315"/>
      <c r="D21" s="315"/>
      <c r="E21" s="315"/>
      <c r="F21" s="315"/>
      <c r="G21" s="315"/>
      <c r="H21" s="315"/>
      <c r="I21" s="315"/>
      <c r="J21" s="316"/>
    </row>
    <row r="22" spans="1:28" ht="28.5" customHeight="1" x14ac:dyDescent="0.25">
      <c r="A22" s="317" t="s">
        <v>108</v>
      </c>
      <c r="B22" s="318"/>
      <c r="C22" s="318"/>
      <c r="D22" s="318"/>
      <c r="E22" s="318"/>
      <c r="F22" s="318"/>
      <c r="G22" s="318"/>
      <c r="H22" s="318"/>
      <c r="I22" s="318"/>
      <c r="J22" s="319"/>
    </row>
    <row r="23" spans="1:28" ht="12.75" customHeight="1" x14ac:dyDescent="0.25">
      <c r="A23" s="179" t="s">
        <v>12</v>
      </c>
      <c r="B23" s="180"/>
      <c r="C23" s="179" t="s">
        <v>13</v>
      </c>
      <c r="D23" s="322"/>
      <c r="E23" s="322"/>
      <c r="F23" s="180"/>
      <c r="G23" s="179" t="s">
        <v>109</v>
      </c>
      <c r="H23" s="180"/>
      <c r="I23" s="101" t="s">
        <v>14</v>
      </c>
      <c r="J23" s="102"/>
    </row>
    <row r="24" spans="1:28" ht="46.5" customHeight="1" x14ac:dyDescent="0.25">
      <c r="A24" s="199" t="s">
        <v>15</v>
      </c>
      <c r="B24" s="200"/>
      <c r="C24" s="323" t="s">
        <v>447</v>
      </c>
      <c r="D24" s="324"/>
      <c r="E24" s="324"/>
      <c r="F24" s="325"/>
      <c r="G24" s="352" t="s">
        <v>446</v>
      </c>
      <c r="H24" s="353"/>
      <c r="I24" s="332">
        <v>44448</v>
      </c>
      <c r="J24" s="333"/>
      <c r="K24" s="6"/>
    </row>
    <row r="25" spans="1:28" ht="48" customHeight="1" x14ac:dyDescent="0.25">
      <c r="A25" s="320"/>
      <c r="B25" s="321"/>
      <c r="C25" s="189" t="s">
        <v>448</v>
      </c>
      <c r="D25" s="190"/>
      <c r="E25" s="190"/>
      <c r="F25" s="191"/>
      <c r="G25" s="137" t="s">
        <v>379</v>
      </c>
      <c r="H25" s="138"/>
      <c r="I25" s="332">
        <v>44462</v>
      </c>
      <c r="J25" s="333"/>
      <c r="M25" s="6"/>
    </row>
    <row r="26" spans="1:28" ht="12.75" customHeight="1" x14ac:dyDescent="0.25">
      <c r="A26" s="3" t="s">
        <v>12</v>
      </c>
      <c r="B26" s="2"/>
      <c r="C26" s="334" t="s">
        <v>13</v>
      </c>
      <c r="D26" s="335"/>
      <c r="E26" s="335"/>
      <c r="F26" s="335"/>
      <c r="G26" s="335"/>
      <c r="H26" s="336"/>
      <c r="I26" s="106" t="s">
        <v>19</v>
      </c>
      <c r="J26" s="107"/>
    </row>
    <row r="27" spans="1:28" s="1" customFormat="1" ht="14.1" customHeight="1" x14ac:dyDescent="0.25">
      <c r="A27" s="337" t="s">
        <v>18</v>
      </c>
      <c r="B27" s="338"/>
      <c r="C27" s="357" t="s">
        <v>474</v>
      </c>
      <c r="D27" s="358"/>
      <c r="E27" s="358"/>
      <c r="F27" s="358"/>
      <c r="G27" s="238" t="s">
        <v>867</v>
      </c>
      <c r="H27" s="173"/>
      <c r="I27" s="343" t="s">
        <v>440</v>
      </c>
      <c r="J27" s="344"/>
      <c r="AB27" s="9" t="b">
        <v>0</v>
      </c>
    </row>
    <row r="28" spans="1:28" s="1" customFormat="1" ht="12.6" customHeight="1" x14ac:dyDescent="0.25">
      <c r="A28" s="339"/>
      <c r="B28" s="340"/>
      <c r="C28" s="37" t="s">
        <v>890</v>
      </c>
      <c r="D28" s="38" t="s">
        <v>891</v>
      </c>
      <c r="E28" s="38"/>
      <c r="F28" s="38" t="s">
        <v>892</v>
      </c>
      <c r="G28" s="240"/>
      <c r="H28" s="175"/>
      <c r="I28" s="345"/>
      <c r="J28" s="346"/>
      <c r="AB28" s="9" t="b">
        <v>0</v>
      </c>
    </row>
    <row r="29" spans="1:28" s="1" customFormat="1" ht="12" customHeight="1" x14ac:dyDescent="0.25">
      <c r="A29" s="339"/>
      <c r="B29" s="340"/>
      <c r="C29" s="357" t="s">
        <v>16</v>
      </c>
      <c r="D29" s="358"/>
      <c r="E29" s="358"/>
      <c r="F29" s="358"/>
      <c r="G29" s="240"/>
      <c r="H29" s="175"/>
      <c r="I29" s="345"/>
      <c r="J29" s="346"/>
      <c r="AB29" s="9" t="b">
        <v>0</v>
      </c>
    </row>
    <row r="30" spans="1:28" s="1" customFormat="1" ht="38.25" customHeight="1" x14ac:dyDescent="0.25">
      <c r="A30" s="341"/>
      <c r="B30" s="342"/>
      <c r="C30" s="357" t="s">
        <v>17</v>
      </c>
      <c r="D30" s="358"/>
      <c r="E30" s="358"/>
      <c r="F30" s="358"/>
      <c r="G30" s="242"/>
      <c r="H30" s="177"/>
      <c r="I30" s="347"/>
      <c r="J30" s="348"/>
      <c r="AB30" s="9" t="b">
        <v>0</v>
      </c>
    </row>
    <row r="31" spans="1:28" ht="13.5" customHeight="1" x14ac:dyDescent="0.25">
      <c r="A31" s="204" t="s">
        <v>594</v>
      </c>
      <c r="B31" s="205"/>
      <c r="C31" s="205"/>
      <c r="D31" s="205"/>
      <c r="E31" s="205"/>
      <c r="F31" s="205"/>
      <c r="G31" s="205"/>
      <c r="H31" s="205"/>
      <c r="I31" s="205"/>
      <c r="J31" s="206"/>
    </row>
    <row r="32" spans="1:28" ht="27.6" customHeight="1" x14ac:dyDescent="0.25">
      <c r="A32" s="264" t="s">
        <v>824</v>
      </c>
      <c r="B32" s="265"/>
      <c r="C32" s="265"/>
      <c r="D32" s="265"/>
      <c r="E32" s="265"/>
      <c r="F32" s="265"/>
      <c r="G32" s="265"/>
      <c r="H32" s="265"/>
      <c r="I32" s="265"/>
      <c r="J32" s="266"/>
    </row>
    <row r="33" spans="1:30" ht="12" customHeight="1" x14ac:dyDescent="0.25">
      <c r="A33" s="22" t="s">
        <v>12</v>
      </c>
      <c r="B33" s="23"/>
      <c r="C33" s="179" t="s">
        <v>13</v>
      </c>
      <c r="D33" s="322"/>
      <c r="E33" s="322"/>
      <c r="F33" s="180"/>
      <c r="G33" s="179" t="s">
        <v>475</v>
      </c>
      <c r="H33" s="180"/>
      <c r="I33" s="101" t="s">
        <v>14</v>
      </c>
      <c r="J33" s="102"/>
    </row>
    <row r="34" spans="1:30" ht="19.5" customHeight="1" x14ac:dyDescent="0.25">
      <c r="A34" s="131" t="s">
        <v>432</v>
      </c>
      <c r="B34" s="132"/>
      <c r="C34" s="178" t="s">
        <v>451</v>
      </c>
      <c r="D34" s="178"/>
      <c r="E34" s="178"/>
      <c r="F34" s="178"/>
      <c r="G34" s="203" t="s">
        <v>866</v>
      </c>
      <c r="H34" s="203"/>
      <c r="I34" s="159">
        <f>I24</f>
        <v>44448</v>
      </c>
      <c r="J34" s="160"/>
    </row>
    <row r="35" spans="1:30" ht="12.75" customHeight="1" x14ac:dyDescent="0.25">
      <c r="A35" s="133"/>
      <c r="B35" s="134"/>
      <c r="C35" s="178"/>
      <c r="D35" s="178"/>
      <c r="E35" s="178"/>
      <c r="F35" s="178"/>
      <c r="G35" s="203"/>
      <c r="H35" s="203"/>
      <c r="I35" s="161"/>
      <c r="J35" s="162"/>
    </row>
    <row r="36" spans="1:30" ht="35.25" customHeight="1" x14ac:dyDescent="0.25">
      <c r="A36" s="133"/>
      <c r="B36" s="134"/>
      <c r="C36" s="178"/>
      <c r="D36" s="178"/>
      <c r="E36" s="178"/>
      <c r="F36" s="178"/>
      <c r="G36" s="203"/>
      <c r="H36" s="203"/>
      <c r="I36" s="161"/>
      <c r="J36" s="162"/>
    </row>
    <row r="37" spans="1:30" ht="17.25" customHeight="1" x14ac:dyDescent="0.25">
      <c r="A37" s="131" t="s">
        <v>825</v>
      </c>
      <c r="B37" s="132"/>
      <c r="C37" s="163" t="s">
        <v>450</v>
      </c>
      <c r="D37" s="164"/>
      <c r="E37" s="164"/>
      <c r="F37" s="165"/>
      <c r="G37" s="172" t="s">
        <v>877</v>
      </c>
      <c r="H37" s="173"/>
      <c r="I37" s="158">
        <f>I25</f>
        <v>44462</v>
      </c>
      <c r="J37" s="158"/>
    </row>
    <row r="38" spans="1:30" ht="15" customHeight="1" x14ac:dyDescent="0.25">
      <c r="A38" s="133"/>
      <c r="B38" s="134"/>
      <c r="C38" s="166"/>
      <c r="D38" s="167"/>
      <c r="E38" s="167"/>
      <c r="F38" s="168"/>
      <c r="G38" s="174"/>
      <c r="H38" s="175"/>
      <c r="I38" s="158"/>
      <c r="J38" s="158"/>
    </row>
    <row r="39" spans="1:30" ht="46.5" customHeight="1" x14ac:dyDescent="0.25">
      <c r="A39" s="135"/>
      <c r="B39" s="136"/>
      <c r="C39" s="169"/>
      <c r="D39" s="170"/>
      <c r="E39" s="170"/>
      <c r="F39" s="171"/>
      <c r="G39" s="176"/>
      <c r="H39" s="177"/>
      <c r="I39" s="158"/>
      <c r="J39" s="158"/>
    </row>
    <row r="40" spans="1:30" ht="15.75" customHeight="1" x14ac:dyDescent="0.25">
      <c r="A40" s="215" t="s">
        <v>595</v>
      </c>
      <c r="B40" s="216"/>
      <c r="C40" s="216"/>
      <c r="D40" s="216"/>
      <c r="E40" s="216"/>
      <c r="F40" s="216"/>
      <c r="G40" s="216"/>
      <c r="H40" s="216"/>
      <c r="I40" s="216"/>
      <c r="J40" s="217"/>
    </row>
    <row r="41" spans="1:30" ht="17.25" customHeight="1" x14ac:dyDescent="0.25">
      <c r="A41" s="219" t="s">
        <v>436</v>
      </c>
      <c r="B41" s="220"/>
      <c r="C41" s="220"/>
      <c r="D41" s="220"/>
      <c r="E41" s="220"/>
      <c r="F41" s="220"/>
      <c r="G41" s="220"/>
      <c r="H41" s="220"/>
      <c r="I41" s="220"/>
      <c r="J41" s="221"/>
    </row>
    <row r="42" spans="1:30" ht="24.75" customHeight="1" x14ac:dyDescent="0.25">
      <c r="A42" s="101" t="s">
        <v>20</v>
      </c>
      <c r="B42" s="102"/>
      <c r="C42" s="101" t="s">
        <v>21</v>
      </c>
      <c r="D42" s="102"/>
      <c r="E42" s="101" t="s">
        <v>22</v>
      </c>
      <c r="F42" s="218"/>
      <c r="G42" s="218"/>
      <c r="H42" s="218"/>
      <c r="I42" s="218"/>
      <c r="J42" s="102"/>
    </row>
    <row r="43" spans="1:30" ht="37.5" customHeight="1" x14ac:dyDescent="0.25">
      <c r="A43" s="224" t="s">
        <v>794</v>
      </c>
      <c r="B43" s="225"/>
      <c r="C43" s="213" t="str">
        <f>IF(AB43=TRUE,"Support Services","")</f>
        <v/>
      </c>
      <c r="D43" s="214"/>
      <c r="E43" s="213" t="str">
        <f>IF(AB43=TRUE,"Strategies provided to parents of EL students will help enhance their academic performance"," ")</f>
        <v xml:space="preserve"> </v>
      </c>
      <c r="F43" s="223"/>
      <c r="G43" s="223"/>
      <c r="H43" s="223"/>
      <c r="I43" s="223"/>
      <c r="J43" s="214"/>
      <c r="AB43" s="8" t="b">
        <v>0</v>
      </c>
    </row>
    <row r="44" spans="1:30" ht="29.25" customHeight="1" x14ac:dyDescent="0.25">
      <c r="A44" s="226" t="s">
        <v>433</v>
      </c>
      <c r="B44" s="227"/>
      <c r="C44" s="137" t="s">
        <v>793</v>
      </c>
      <c r="D44" s="138"/>
      <c r="E44" s="137" t="s">
        <v>23</v>
      </c>
      <c r="F44" s="222"/>
      <c r="G44" s="222"/>
      <c r="H44" s="222"/>
      <c r="I44" s="222"/>
      <c r="J44" s="138"/>
      <c r="AB44" s="8" t="b">
        <v>1</v>
      </c>
    </row>
    <row r="45" spans="1:30" ht="47.25" customHeight="1" x14ac:dyDescent="0.25">
      <c r="A45" s="228"/>
      <c r="B45" s="229"/>
      <c r="C45" s="210" t="str">
        <f>IF(A45="Head Start", "Meetings and Workshops", IF(A45="VPK", "Meetings and Workshops", IF(A45="Migrant", "Support Services", IF(A45="Title I, Part D Neglected &amp; Delinquent Program", "Support Services", ""))))</f>
        <v/>
      </c>
      <c r="D45" s="212"/>
      <c r="E45" s="210" t="str">
        <f>IF(A45="Head Start", " Strategies provided to parents of preschoolers will establish a strong academic foundation.", IF(A45="VPK", " Strategies provided to parents of VPK students will help build a strong academic foundation.", IF(A45="Migrant", " Resources provided to migrant families will help students overcome barriers to learning.", IF(A45="Title I, Part D Neglected &amp; Delinquent Program", " Wrap-around services provided to families of referred students will support academic growth.",""))))</f>
        <v/>
      </c>
      <c r="F45" s="211"/>
      <c r="G45" s="211"/>
      <c r="H45" s="211"/>
      <c r="I45" s="211"/>
      <c r="J45" s="212"/>
      <c r="AD45" s="8" t="b">
        <v>0</v>
      </c>
    </row>
    <row r="46" spans="1:30" ht="17.25" customHeight="1" x14ac:dyDescent="0.25">
      <c r="A46" s="207" t="s">
        <v>596</v>
      </c>
      <c r="B46" s="208"/>
      <c r="C46" s="208"/>
      <c r="D46" s="208"/>
      <c r="E46" s="208"/>
      <c r="F46" s="208"/>
      <c r="G46" s="208"/>
      <c r="H46" s="208"/>
      <c r="I46" s="208"/>
      <c r="J46" s="209"/>
    </row>
    <row r="47" spans="1:30" ht="53.45" customHeight="1" x14ac:dyDescent="0.25">
      <c r="A47" s="186" t="s">
        <v>428</v>
      </c>
      <c r="B47" s="187"/>
      <c r="C47" s="187"/>
      <c r="D47" s="187"/>
      <c r="E47" s="187"/>
      <c r="F47" s="187"/>
      <c r="G47" s="187"/>
      <c r="H47" s="187"/>
      <c r="I47" s="187"/>
      <c r="J47" s="188"/>
    </row>
    <row r="48" spans="1:30" s="7" customFormat="1" ht="15" customHeight="1" x14ac:dyDescent="0.25">
      <c r="A48" s="179" t="s">
        <v>24</v>
      </c>
      <c r="B48" s="180"/>
      <c r="C48" s="183" t="s">
        <v>382</v>
      </c>
      <c r="D48" s="184"/>
      <c r="E48" s="184"/>
      <c r="F48" s="185"/>
      <c r="G48" s="139" t="s">
        <v>25</v>
      </c>
      <c r="H48" s="139"/>
      <c r="I48" s="139"/>
      <c r="J48" s="139"/>
    </row>
    <row r="49" spans="1:18" ht="14.1" customHeight="1" x14ac:dyDescent="0.25">
      <c r="A49" s="199" t="s">
        <v>133</v>
      </c>
      <c r="B49" s="200"/>
      <c r="C49" s="192" t="s">
        <v>26</v>
      </c>
      <c r="D49" s="193"/>
      <c r="E49" s="181" t="s">
        <v>121</v>
      </c>
      <c r="F49" s="196"/>
      <c r="G49" s="232" t="s">
        <v>878</v>
      </c>
      <c r="H49" s="233"/>
      <c r="I49" s="233"/>
      <c r="J49" s="234"/>
    </row>
    <row r="50" spans="1:18" ht="52.5" customHeight="1" x14ac:dyDescent="0.25">
      <c r="A50" s="201"/>
      <c r="B50" s="202"/>
      <c r="C50" s="194"/>
      <c r="D50" s="195"/>
      <c r="E50" s="197"/>
      <c r="F50" s="198"/>
      <c r="G50" s="235"/>
      <c r="H50" s="236"/>
      <c r="I50" s="236"/>
      <c r="J50" s="237"/>
    </row>
    <row r="51" spans="1:18" ht="14.1" customHeight="1" x14ac:dyDescent="0.25">
      <c r="A51" s="201"/>
      <c r="B51" s="202"/>
      <c r="C51" s="192" t="s">
        <v>452</v>
      </c>
      <c r="D51" s="193"/>
      <c r="E51" s="181" t="s">
        <v>27</v>
      </c>
      <c r="F51" s="196"/>
      <c r="G51" s="238" t="s">
        <v>868</v>
      </c>
      <c r="H51" s="238"/>
      <c r="I51" s="238"/>
      <c r="J51" s="239"/>
    </row>
    <row r="52" spans="1:18" ht="15" customHeight="1" x14ac:dyDescent="0.25">
      <c r="A52" s="201"/>
      <c r="B52" s="202"/>
      <c r="C52" s="194"/>
      <c r="D52" s="195"/>
      <c r="E52" s="197"/>
      <c r="F52" s="198"/>
      <c r="G52" s="240"/>
      <c r="H52" s="240"/>
      <c r="I52" s="240"/>
      <c r="J52" s="241"/>
    </row>
    <row r="53" spans="1:18" ht="33" customHeight="1" x14ac:dyDescent="0.25">
      <c r="A53" s="201"/>
      <c r="B53" s="202"/>
      <c r="C53" s="192" t="s">
        <v>110</v>
      </c>
      <c r="D53" s="193"/>
      <c r="E53" s="181" t="s">
        <v>419</v>
      </c>
      <c r="F53" s="182"/>
      <c r="G53" s="242"/>
      <c r="H53" s="242"/>
      <c r="I53" s="242"/>
      <c r="J53" s="243"/>
    </row>
    <row r="54" spans="1:18" ht="15.75" customHeight="1" x14ac:dyDescent="0.25">
      <c r="A54" s="253" t="s">
        <v>24</v>
      </c>
      <c r="B54" s="253"/>
      <c r="C54" s="139" t="s">
        <v>389</v>
      </c>
      <c r="D54" s="139"/>
      <c r="E54" s="139"/>
      <c r="F54" s="139"/>
      <c r="G54" s="139"/>
      <c r="H54" s="139"/>
      <c r="I54" s="139"/>
      <c r="J54" s="139"/>
    </row>
    <row r="55" spans="1:18" ht="39.75" customHeight="1" x14ac:dyDescent="0.25">
      <c r="A55" s="247" t="s">
        <v>29</v>
      </c>
      <c r="B55" s="248"/>
      <c r="C55" s="91" t="s">
        <v>420</v>
      </c>
      <c r="D55" s="92"/>
      <c r="E55" s="92"/>
      <c r="F55" s="93"/>
      <c r="G55" s="91" t="s">
        <v>427</v>
      </c>
      <c r="H55" s="92"/>
      <c r="I55" s="92"/>
      <c r="J55" s="93"/>
    </row>
    <row r="56" spans="1:18" ht="66" customHeight="1" x14ac:dyDescent="0.25">
      <c r="A56" s="249"/>
      <c r="B56" s="250"/>
      <c r="C56" s="91" t="s">
        <v>383</v>
      </c>
      <c r="D56" s="92"/>
      <c r="E56" s="92"/>
      <c r="F56" s="93"/>
      <c r="G56" s="230" t="s">
        <v>869</v>
      </c>
      <c r="H56" s="231"/>
      <c r="I56" s="231"/>
      <c r="J56" s="753" t="s">
        <v>899</v>
      </c>
      <c r="R56" s="12"/>
    </row>
    <row r="57" spans="1:18" ht="41.25" customHeight="1" x14ac:dyDescent="0.25">
      <c r="A57" s="249"/>
      <c r="B57" s="250"/>
      <c r="C57" s="91" t="s">
        <v>384</v>
      </c>
      <c r="D57" s="92"/>
      <c r="E57" s="92"/>
      <c r="F57" s="93"/>
      <c r="G57" s="91" t="s">
        <v>426</v>
      </c>
      <c r="H57" s="92"/>
      <c r="I57" s="92"/>
      <c r="J57" s="93"/>
    </row>
    <row r="58" spans="1:18" ht="39" customHeight="1" x14ac:dyDescent="0.25">
      <c r="A58" s="249"/>
      <c r="B58" s="250"/>
      <c r="C58" s="91" t="s">
        <v>385</v>
      </c>
      <c r="D58" s="92"/>
      <c r="E58" s="92"/>
      <c r="F58" s="93"/>
      <c r="G58" s="244" t="s">
        <v>421</v>
      </c>
      <c r="H58" s="245"/>
      <c r="I58" s="245"/>
      <c r="J58" s="246"/>
    </row>
    <row r="59" spans="1:18" ht="28.15" customHeight="1" x14ac:dyDescent="0.25">
      <c r="A59" s="251"/>
      <c r="B59" s="252"/>
      <c r="C59" s="91" t="s">
        <v>387</v>
      </c>
      <c r="D59" s="92"/>
      <c r="E59" s="92"/>
      <c r="F59" s="93"/>
      <c r="G59" s="91" t="s">
        <v>425</v>
      </c>
      <c r="H59" s="92"/>
      <c r="I59" s="92"/>
      <c r="J59" s="93"/>
    </row>
    <row r="60" spans="1:18" ht="21" customHeight="1" x14ac:dyDescent="0.25">
      <c r="A60" s="276" t="s">
        <v>24</v>
      </c>
      <c r="B60" s="277"/>
      <c r="C60" s="101" t="s">
        <v>390</v>
      </c>
      <c r="D60" s="218"/>
      <c r="E60" s="218"/>
      <c r="F60" s="218"/>
      <c r="G60" s="218"/>
      <c r="H60" s="218"/>
      <c r="I60" s="218"/>
      <c r="J60" s="102"/>
    </row>
    <row r="61" spans="1:18" ht="33" customHeight="1" x14ac:dyDescent="0.25">
      <c r="A61" s="256" t="s">
        <v>38</v>
      </c>
      <c r="B61" s="257"/>
      <c r="C61" s="91" t="s">
        <v>386</v>
      </c>
      <c r="D61" s="92"/>
      <c r="E61" s="92"/>
      <c r="F61" s="93"/>
      <c r="G61" s="91" t="s">
        <v>422</v>
      </c>
      <c r="H61" s="92"/>
      <c r="I61" s="92"/>
      <c r="J61" s="93"/>
    </row>
    <row r="62" spans="1:18" ht="27.75" customHeight="1" x14ac:dyDescent="0.25">
      <c r="A62" s="258"/>
      <c r="B62" s="259"/>
      <c r="C62" s="91" t="s">
        <v>429</v>
      </c>
      <c r="D62" s="92"/>
      <c r="E62" s="156"/>
      <c r="F62" s="157"/>
      <c r="G62" s="94" t="s">
        <v>479</v>
      </c>
      <c r="H62" s="95"/>
      <c r="I62" s="95"/>
      <c r="J62" s="96"/>
    </row>
    <row r="63" spans="1:18" ht="39" customHeight="1" x14ac:dyDescent="0.25">
      <c r="A63" s="258"/>
      <c r="B63" s="259"/>
      <c r="C63" s="91" t="s">
        <v>430</v>
      </c>
      <c r="D63" s="92"/>
      <c r="E63" s="92"/>
      <c r="F63" s="93"/>
      <c r="G63" s="91" t="s">
        <v>423</v>
      </c>
      <c r="H63" s="92"/>
      <c r="I63" s="92"/>
      <c r="J63" s="93"/>
    </row>
    <row r="64" spans="1:18" ht="64.5" customHeight="1" x14ac:dyDescent="0.25">
      <c r="A64" s="258"/>
      <c r="B64" s="259"/>
      <c r="C64" s="91" t="s">
        <v>388</v>
      </c>
      <c r="D64" s="92"/>
      <c r="E64" s="156"/>
      <c r="F64" s="157"/>
      <c r="G64" s="230" t="s">
        <v>870</v>
      </c>
      <c r="H64" s="392"/>
      <c r="I64" s="392"/>
      <c r="J64" s="59" t="s">
        <v>871</v>
      </c>
    </row>
    <row r="65" spans="1:30" ht="28.5" customHeight="1" x14ac:dyDescent="0.25">
      <c r="A65" s="260"/>
      <c r="B65" s="261"/>
      <c r="C65" s="91" t="s">
        <v>815</v>
      </c>
      <c r="D65" s="92"/>
      <c r="E65" s="92"/>
      <c r="F65" s="93"/>
      <c r="G65" s="91" t="s">
        <v>424</v>
      </c>
      <c r="H65" s="92"/>
      <c r="I65" s="92"/>
      <c r="J65" s="93"/>
    </row>
    <row r="66" spans="1:30" ht="33" customHeight="1" x14ac:dyDescent="0.25">
      <c r="A66" s="281" t="s">
        <v>453</v>
      </c>
      <c r="B66" s="281"/>
      <c r="C66" s="119" t="b">
        <v>0</v>
      </c>
      <c r="D66" s="120"/>
      <c r="E66" s="120"/>
      <c r="F66" s="121"/>
      <c r="G66" s="282"/>
      <c r="H66" s="283"/>
      <c r="I66" s="283"/>
      <c r="J66" s="283"/>
      <c r="K66" s="284"/>
    </row>
    <row r="67" spans="1:30" ht="21.6" customHeight="1" x14ac:dyDescent="0.25">
      <c r="A67" s="110" t="s">
        <v>597</v>
      </c>
      <c r="B67" s="111"/>
      <c r="C67" s="111" t="b">
        <v>0</v>
      </c>
      <c r="D67" s="111"/>
      <c r="E67" s="111"/>
      <c r="F67" s="111"/>
      <c r="G67" s="111"/>
      <c r="H67" s="111"/>
      <c r="I67" s="111"/>
      <c r="J67" s="112"/>
    </row>
    <row r="68" spans="1:30" ht="28.5" customHeight="1" x14ac:dyDescent="0.25">
      <c r="A68" s="113" t="s">
        <v>476</v>
      </c>
      <c r="B68" s="114"/>
      <c r="C68" s="114"/>
      <c r="D68" s="114"/>
      <c r="E68" s="114"/>
      <c r="F68" s="114"/>
      <c r="G68" s="114"/>
      <c r="H68" s="114"/>
      <c r="I68" s="114"/>
      <c r="J68" s="115"/>
    </row>
    <row r="69" spans="1:30" ht="26.25" customHeight="1" x14ac:dyDescent="0.25">
      <c r="A69" s="106" t="s">
        <v>604</v>
      </c>
      <c r="B69" s="107"/>
      <c r="C69" s="108" t="s">
        <v>30</v>
      </c>
      <c r="D69" s="109"/>
      <c r="E69" s="108" t="s">
        <v>455</v>
      </c>
      <c r="F69" s="393"/>
      <c r="G69" s="109"/>
      <c r="H69" s="106" t="s">
        <v>134</v>
      </c>
      <c r="I69" s="395"/>
      <c r="J69" s="395"/>
      <c r="K69" s="41"/>
      <c r="L69" s="42"/>
    </row>
    <row r="70" spans="1:30" ht="23.25" customHeight="1" x14ac:dyDescent="0.25">
      <c r="A70" s="103" t="s">
        <v>31</v>
      </c>
      <c r="B70" s="104"/>
      <c r="C70" s="271" t="s">
        <v>790</v>
      </c>
      <c r="D70" s="272"/>
      <c r="E70" s="332" t="s">
        <v>460</v>
      </c>
      <c r="F70" s="394"/>
      <c r="G70" s="333"/>
      <c r="H70" s="396" t="s">
        <v>874</v>
      </c>
      <c r="I70" s="396" t="s">
        <v>875</v>
      </c>
      <c r="J70" s="396" t="s">
        <v>876</v>
      </c>
      <c r="K70" s="39"/>
      <c r="L70" s="40"/>
      <c r="AC70" s="8" t="b">
        <v>1</v>
      </c>
      <c r="AD70" t="b">
        <v>1</v>
      </c>
    </row>
    <row r="71" spans="1:30" ht="22.5" customHeight="1" x14ac:dyDescent="0.25">
      <c r="A71" s="105" t="s">
        <v>32</v>
      </c>
      <c r="B71" s="105"/>
      <c r="C71" s="271" t="s">
        <v>791</v>
      </c>
      <c r="D71" s="272"/>
      <c r="E71" s="332" t="s">
        <v>460</v>
      </c>
      <c r="F71" s="394"/>
      <c r="G71" s="333"/>
      <c r="H71" s="397"/>
      <c r="I71" s="397"/>
      <c r="J71" s="397"/>
      <c r="K71" s="39"/>
      <c r="L71" s="40"/>
      <c r="AC71" t="b">
        <v>0</v>
      </c>
      <c r="AD71" s="8" t="b">
        <v>1</v>
      </c>
    </row>
    <row r="72" spans="1:30" ht="22.5" customHeight="1" x14ac:dyDescent="0.25">
      <c r="A72" s="105" t="s">
        <v>33</v>
      </c>
      <c r="B72" s="105"/>
      <c r="C72" s="271" t="s">
        <v>792</v>
      </c>
      <c r="D72" s="272"/>
      <c r="E72" s="332" t="s">
        <v>379</v>
      </c>
      <c r="F72" s="394"/>
      <c r="G72" s="333"/>
      <c r="H72" s="398"/>
      <c r="I72" s="398"/>
      <c r="J72" s="398"/>
      <c r="K72" s="39"/>
      <c r="L72" s="40"/>
      <c r="AD72" s="8" t="b">
        <v>1</v>
      </c>
    </row>
    <row r="73" spans="1:30" ht="12.75" customHeight="1" x14ac:dyDescent="0.25">
      <c r="A73" s="267" t="s">
        <v>598</v>
      </c>
      <c r="B73" s="268"/>
      <c r="C73" s="268"/>
      <c r="D73" s="268"/>
      <c r="E73" s="268"/>
      <c r="F73" s="268"/>
      <c r="G73" s="268"/>
      <c r="H73" s="268"/>
      <c r="I73" s="268"/>
      <c r="J73" s="269"/>
    </row>
    <row r="74" spans="1:30" ht="52.5" customHeight="1" x14ac:dyDescent="0.25">
      <c r="A74" s="186" t="s">
        <v>431</v>
      </c>
      <c r="B74" s="187"/>
      <c r="C74" s="187"/>
      <c r="D74" s="187"/>
      <c r="E74" s="187"/>
      <c r="F74" s="187"/>
      <c r="G74" s="187"/>
      <c r="H74" s="187"/>
      <c r="I74" s="187"/>
      <c r="J74" s="188"/>
    </row>
    <row r="75" spans="1:30" ht="25.9" customHeight="1" x14ac:dyDescent="0.25">
      <c r="A75" s="101" t="s">
        <v>24</v>
      </c>
      <c r="B75" s="102"/>
      <c r="C75" s="101" t="s">
        <v>111</v>
      </c>
      <c r="D75" s="102"/>
      <c r="E75" s="139" t="s">
        <v>135</v>
      </c>
      <c r="F75" s="139"/>
      <c r="G75" s="139"/>
      <c r="H75" s="139"/>
      <c r="I75" s="139"/>
      <c r="J75" s="139"/>
      <c r="K75" s="139"/>
    </row>
    <row r="76" spans="1:30" ht="37.5" customHeight="1" x14ac:dyDescent="0.25">
      <c r="A76" s="97" t="s">
        <v>679</v>
      </c>
      <c r="B76" s="98"/>
      <c r="C76" s="99" t="s">
        <v>125</v>
      </c>
      <c r="D76" s="100"/>
      <c r="E76" s="140" t="s">
        <v>418</v>
      </c>
      <c r="F76" s="140"/>
      <c r="G76" s="140"/>
      <c r="H76" s="140"/>
      <c r="I76" s="140"/>
      <c r="J76" s="140"/>
      <c r="K76" s="36"/>
    </row>
    <row r="77" spans="1:30" ht="24.75" customHeight="1" x14ac:dyDescent="0.25">
      <c r="A77" s="97" t="s">
        <v>391</v>
      </c>
      <c r="B77" s="98"/>
      <c r="C77" s="262" t="s">
        <v>488</v>
      </c>
      <c r="D77" s="263"/>
      <c r="E77" s="140" t="s">
        <v>417</v>
      </c>
      <c r="F77" s="140"/>
      <c r="G77" s="140"/>
      <c r="H77" s="140"/>
      <c r="I77" s="140"/>
      <c r="J77" s="140"/>
      <c r="K77" s="140"/>
    </row>
    <row r="78" spans="1:30" ht="41.25" customHeight="1" x14ac:dyDescent="0.25">
      <c r="A78" s="99" t="s">
        <v>462</v>
      </c>
      <c r="B78" s="100"/>
      <c r="C78" s="99" t="s">
        <v>551</v>
      </c>
      <c r="D78" s="100"/>
      <c r="E78" s="140" t="s">
        <v>417</v>
      </c>
      <c r="F78" s="140"/>
      <c r="G78" s="140"/>
      <c r="H78" s="140"/>
      <c r="I78" s="140"/>
      <c r="J78" s="140"/>
      <c r="K78" s="140"/>
      <c r="N78" s="10"/>
    </row>
    <row r="79" spans="1:30" ht="18.600000000000001" customHeight="1" x14ac:dyDescent="0.25">
      <c r="A79" s="110" t="s">
        <v>599</v>
      </c>
      <c r="B79" s="111"/>
      <c r="C79" s="111"/>
      <c r="D79" s="111"/>
      <c r="E79" s="111"/>
      <c r="F79" s="111"/>
      <c r="G79" s="111"/>
      <c r="H79" s="111"/>
      <c r="I79" s="111"/>
      <c r="J79" s="112"/>
    </row>
    <row r="80" spans="1:30" ht="18" customHeight="1" x14ac:dyDescent="0.25">
      <c r="A80" s="278" t="s">
        <v>137</v>
      </c>
      <c r="B80" s="279"/>
      <c r="C80" s="279"/>
      <c r="D80" s="279"/>
      <c r="E80" s="279"/>
      <c r="F80" s="279"/>
      <c r="G80" s="279"/>
      <c r="H80" s="279"/>
      <c r="I80" s="279"/>
      <c r="J80" s="280"/>
    </row>
    <row r="81" spans="1:27" ht="55.5" customHeight="1" x14ac:dyDescent="0.25">
      <c r="A81" s="169" t="s">
        <v>138</v>
      </c>
      <c r="B81" s="170"/>
      <c r="C81" s="170"/>
      <c r="D81" s="170"/>
      <c r="E81" s="170"/>
      <c r="F81" s="170"/>
      <c r="G81" s="170"/>
      <c r="H81" s="170"/>
      <c r="I81" s="170"/>
      <c r="J81" s="171"/>
    </row>
    <row r="82" spans="1:27" ht="37.9" customHeight="1" x14ac:dyDescent="0.25">
      <c r="A82" s="143" t="s">
        <v>21</v>
      </c>
      <c r="B82" s="144"/>
      <c r="C82" s="254" t="s">
        <v>112</v>
      </c>
      <c r="D82" s="254"/>
      <c r="E82" s="254" t="s">
        <v>34</v>
      </c>
      <c r="F82" s="254"/>
      <c r="G82" s="143" t="s">
        <v>136</v>
      </c>
      <c r="H82" s="270"/>
      <c r="I82" s="270"/>
      <c r="J82" s="144"/>
      <c r="AA82" t="b">
        <v>0</v>
      </c>
    </row>
    <row r="83" spans="1:27" ht="54.75" customHeight="1" x14ac:dyDescent="0.25">
      <c r="A83" s="145" t="s">
        <v>463</v>
      </c>
      <c r="B83" s="145"/>
      <c r="C83" s="147" t="s">
        <v>467</v>
      </c>
      <c r="D83" s="147"/>
      <c r="E83" s="122" t="s">
        <v>465</v>
      </c>
      <c r="F83" s="122"/>
      <c r="G83" s="273" t="s">
        <v>466</v>
      </c>
      <c r="H83" s="274"/>
      <c r="I83" s="274"/>
      <c r="J83" s="275"/>
      <c r="AA83" s="8" t="b">
        <v>1</v>
      </c>
    </row>
    <row r="84" spans="1:27" ht="63.75" customHeight="1" x14ac:dyDescent="0.25">
      <c r="A84" s="146" t="s">
        <v>464</v>
      </c>
      <c r="B84" s="145"/>
      <c r="C84" s="123" t="s">
        <v>468</v>
      </c>
      <c r="D84" s="124"/>
      <c r="E84" s="122" t="s">
        <v>465</v>
      </c>
      <c r="F84" s="122"/>
      <c r="G84" s="273" t="s">
        <v>466</v>
      </c>
      <c r="H84" s="274"/>
      <c r="I84" s="274"/>
      <c r="J84" s="275"/>
      <c r="AA84" s="8"/>
    </row>
    <row r="85" spans="1:27" ht="57.75" customHeight="1" x14ac:dyDescent="0.25">
      <c r="A85" s="142" t="s">
        <v>472</v>
      </c>
      <c r="B85" s="142"/>
      <c r="C85" s="99" t="s">
        <v>122</v>
      </c>
      <c r="D85" s="100"/>
      <c r="E85" s="255" t="str">
        <f>IF(A85="Online PD to Build Relationships with Parents"," Valuing and Utilizing Parent Contributions",IF(A85="M-DCPS Meetings/Training/Workshops"," Enhancing Capacity to work with parents and families",IF(A85="District-sponsored Title I Principal Training Sessions","Implementing/ Coordinating parent/family programs.",IF(A85="PD activities conducted by outside agencies"," Implementing/Coordinating parent/family programs.",IF(A85="Professional Learning Community/School-based Projects","Implementing/Coordinating parent/family programs."," ")))))</f>
        <v>Implementing/ Coordinating parent/family programs.</v>
      </c>
      <c r="F85" s="255"/>
      <c r="G85" s="210" t="str">
        <f>IF(A85="Online PD to Build Relationships with Parents"," Master Plan Points from MyLearningPlan Professional Development Management System.",IF(A85="M-DCPS Meetings/Training/Workshops"," Master Plan Points from MyLearningPlan Professional Development Management System.",IF(A85="District-sponsored Title I Principal Training Sessions","Agenda, handouts, PowerPoint presentation,  implementation of knowledge gained, and Master Plan Points from MyLearningPlan Professional Development Management System.",IF(A85="PD activities conducted by outside agencies"," PowerPoint, follow-up activity and/or MPPs; sign- in sheets.",IF(A85="Professional Learning Community/School-based Projects","PowerPoint, follow-up activity and/or MPPs; sign- in sheets."," ")))))</f>
        <v>Agenda, handouts, PowerPoint presentation,  implementation of knowledge gained, and Master Plan Points from MyLearningPlan Professional Development Management System.</v>
      </c>
      <c r="H85" s="211"/>
      <c r="I85" s="211"/>
      <c r="J85" s="212"/>
      <c r="AA85" s="8" t="b">
        <v>1</v>
      </c>
    </row>
    <row r="86" spans="1:27" ht="63" customHeight="1" x14ac:dyDescent="0.25">
      <c r="A86" s="141" t="s">
        <v>473</v>
      </c>
      <c r="B86" s="141"/>
      <c r="C86" s="99" t="s">
        <v>123</v>
      </c>
      <c r="D86" s="100"/>
      <c r="E86" s="255" t="str">
        <f>IF(A86="Online PD to Build Relationships with Parents"," Valuing and Utilizing Parent Contributions",IF(A86="M-DCPS Meetings/Training/Workshops"," Enhancing Capacity to work with parents and families",IF(A86="District-sponsored Title I Principal Training Sessions","Implementing/ Coordinating parent/family programs.",IF(A86="PD activities conducted by outside agencies"," Implementing/ Coordinating parent/family programs.",IF(A86="Professional Learning Community/School-based Projects","Implementing/ Coordinating parent/family programs."," ")))))</f>
        <v xml:space="preserve"> Implementing/ Coordinating parent/family programs.</v>
      </c>
      <c r="F86" s="255"/>
      <c r="G86" s="210" t="str">
        <f>IF(A86="Online PD to Build Relationships with Parents"," Master Plan Points from MyLearningPlan Professional Development Management System.",IF(A86="M-DCPS Meetings/Training/Workshops"," Master Plan Points from MyLearningPlan Professional Development Management System.",IF(A86="District-sponsored Title I Principal Training Sessions","Agenda, handouts, PowerPoint presentation,  implementation of knowledge gained, and Master Plan Points from MyLearningPlan Professional Development Management System.",IF(A86="PD activities conducted by outside agencies"," PowerPoint, follow-up activity and/or MPPs; sign- in sheets.",IF(A86="Professional Learning Community/School-based Projects","PowerPoint, follow-up activity and/or MPPs; sign- in sheets."," ")))))</f>
        <v xml:space="preserve"> PowerPoint, follow-up activity and/or MPPs; sign- in sheets.</v>
      </c>
      <c r="H86" s="211"/>
      <c r="I86" s="211"/>
      <c r="J86" s="212"/>
      <c r="AA86" s="8" t="b">
        <v>0</v>
      </c>
    </row>
    <row r="87" spans="1:27" ht="18.600000000000001" customHeight="1" x14ac:dyDescent="0.25">
      <c r="A87" s="110" t="s">
        <v>603</v>
      </c>
      <c r="B87" s="111"/>
      <c r="C87" s="111"/>
      <c r="D87" s="111"/>
      <c r="E87" s="111"/>
      <c r="F87" s="111"/>
      <c r="G87" s="111"/>
      <c r="H87" s="111"/>
      <c r="I87" s="111"/>
      <c r="J87" s="112"/>
    </row>
    <row r="88" spans="1:27" ht="28.35" customHeight="1" x14ac:dyDescent="0.25">
      <c r="A88" s="264" t="s">
        <v>113</v>
      </c>
      <c r="B88" s="265"/>
      <c r="C88" s="265"/>
      <c r="D88" s="265"/>
      <c r="E88" s="265"/>
      <c r="F88" s="265"/>
      <c r="G88" s="265"/>
      <c r="H88" s="265"/>
      <c r="I88" s="265"/>
      <c r="J88" s="266"/>
      <c r="M88" s="8"/>
    </row>
    <row r="89" spans="1:27" ht="38.25" customHeight="1" x14ac:dyDescent="0.25">
      <c r="A89" s="143" t="s">
        <v>35</v>
      </c>
      <c r="B89" s="144"/>
      <c r="C89" s="143" t="s">
        <v>112</v>
      </c>
      <c r="D89" s="144"/>
      <c r="E89" s="143" t="s">
        <v>490</v>
      </c>
      <c r="F89" s="270"/>
      <c r="G89" s="270"/>
      <c r="H89" s="144"/>
      <c r="I89" s="143" t="s">
        <v>25</v>
      </c>
      <c r="J89" s="144"/>
    </row>
    <row r="90" spans="1:27" ht="38.25" customHeight="1" x14ac:dyDescent="0.25">
      <c r="A90" s="99" t="s">
        <v>391</v>
      </c>
      <c r="B90" s="100"/>
      <c r="C90" s="99" t="s">
        <v>125</v>
      </c>
      <c r="D90" s="100"/>
      <c r="E90" s="99" t="s">
        <v>411</v>
      </c>
      <c r="F90" s="362"/>
      <c r="G90" s="362"/>
      <c r="H90" s="100"/>
      <c r="I90" s="99" t="s">
        <v>28</v>
      </c>
      <c r="J90" s="100"/>
    </row>
    <row r="91" spans="1:27" ht="37.5" customHeight="1" x14ac:dyDescent="0.25">
      <c r="A91" s="99" t="s">
        <v>416</v>
      </c>
      <c r="B91" s="100"/>
      <c r="C91" s="99" t="s">
        <v>125</v>
      </c>
      <c r="D91" s="100"/>
      <c r="E91" s="99" t="s">
        <v>400</v>
      </c>
      <c r="F91" s="362"/>
      <c r="G91" s="362"/>
      <c r="H91" s="100"/>
      <c r="I91" s="99" t="s">
        <v>492</v>
      </c>
      <c r="J91" s="100"/>
    </row>
    <row r="92" spans="1:27" ht="16.899999999999999" customHeight="1" x14ac:dyDescent="0.25">
      <c r="A92" s="110" t="s">
        <v>600</v>
      </c>
      <c r="B92" s="111"/>
      <c r="C92" s="111"/>
      <c r="D92" s="111"/>
      <c r="E92" s="111"/>
      <c r="F92" s="111"/>
      <c r="G92" s="111"/>
      <c r="H92" s="111"/>
      <c r="I92" s="111"/>
      <c r="J92" s="112"/>
    </row>
    <row r="93" spans="1:27" ht="56.25" customHeight="1" x14ac:dyDescent="0.25">
      <c r="A93" s="264" t="s">
        <v>139</v>
      </c>
      <c r="B93" s="265"/>
      <c r="C93" s="265"/>
      <c r="D93" s="265"/>
      <c r="E93" s="265"/>
      <c r="F93" s="265"/>
      <c r="G93" s="265"/>
      <c r="H93" s="265"/>
      <c r="I93" s="265"/>
      <c r="J93" s="266"/>
    </row>
    <row r="94" spans="1:27" ht="33" customHeight="1" x14ac:dyDescent="0.25">
      <c r="A94" s="27" t="s">
        <v>37</v>
      </c>
      <c r="B94" s="143" t="s">
        <v>36</v>
      </c>
      <c r="C94" s="144"/>
      <c r="D94" s="254" t="s">
        <v>111</v>
      </c>
      <c r="E94" s="254"/>
      <c r="F94" s="254"/>
      <c r="G94" s="143" t="s">
        <v>25</v>
      </c>
      <c r="H94" s="270"/>
      <c r="I94" s="270"/>
      <c r="J94" s="144"/>
    </row>
    <row r="95" spans="1:27" ht="27.75" customHeight="1" x14ac:dyDescent="0.25">
      <c r="A95" s="377" t="s">
        <v>434</v>
      </c>
      <c r="B95" s="262" t="s">
        <v>407</v>
      </c>
      <c r="C95" s="263"/>
      <c r="D95" s="262" t="s">
        <v>125</v>
      </c>
      <c r="E95" s="379"/>
      <c r="F95" s="263"/>
      <c r="G95" s="262" t="s">
        <v>477</v>
      </c>
      <c r="H95" s="379"/>
      <c r="I95" s="379"/>
      <c r="J95" s="263"/>
    </row>
    <row r="96" spans="1:27" ht="15" customHeight="1" x14ac:dyDescent="0.25">
      <c r="A96" s="378"/>
      <c r="B96" s="380"/>
      <c r="C96" s="382"/>
      <c r="D96" s="380"/>
      <c r="E96" s="381"/>
      <c r="F96" s="382"/>
      <c r="G96" s="380"/>
      <c r="H96" s="381"/>
      <c r="I96" s="381"/>
      <c r="J96" s="382"/>
      <c r="M96" s="12"/>
    </row>
    <row r="97" spans="1:10" ht="48.75" customHeight="1" x14ac:dyDescent="0.25">
      <c r="A97" s="21" t="s">
        <v>435</v>
      </c>
      <c r="B97" s="99" t="s">
        <v>492</v>
      </c>
      <c r="C97" s="100"/>
      <c r="D97" s="99" t="s">
        <v>128</v>
      </c>
      <c r="E97" s="362"/>
      <c r="F97" s="100"/>
      <c r="G97" s="99" t="s">
        <v>492</v>
      </c>
      <c r="H97" s="362"/>
      <c r="I97" s="362"/>
      <c r="J97" s="100"/>
    </row>
    <row r="98" spans="1:10" ht="18.75" customHeight="1" x14ac:dyDescent="0.25">
      <c r="A98" s="110" t="s">
        <v>601</v>
      </c>
      <c r="B98" s="111"/>
      <c r="C98" s="111"/>
      <c r="D98" s="111"/>
      <c r="E98" s="111"/>
      <c r="F98" s="111"/>
      <c r="G98" s="111"/>
      <c r="H98" s="111"/>
      <c r="I98" s="111"/>
      <c r="J98" s="112"/>
    </row>
    <row r="99" spans="1:10" ht="69.75" customHeight="1" x14ac:dyDescent="0.25">
      <c r="A99" s="113" t="s">
        <v>483</v>
      </c>
      <c r="B99" s="114"/>
      <c r="C99" s="114"/>
      <c r="D99" s="114"/>
      <c r="E99" s="114"/>
      <c r="F99" s="114"/>
      <c r="G99" s="114"/>
      <c r="H99" s="114"/>
      <c r="I99" s="114"/>
      <c r="J99" s="115"/>
    </row>
    <row r="100" spans="1:10" ht="27.75" customHeight="1" x14ac:dyDescent="0.25">
      <c r="A100" s="27" t="s">
        <v>39</v>
      </c>
      <c r="B100" s="143" t="s">
        <v>35</v>
      </c>
      <c r="C100" s="270"/>
      <c r="D100" s="270"/>
      <c r="E100" s="270"/>
      <c r="F100" s="270"/>
      <c r="G100" s="144"/>
      <c r="H100" s="254" t="s">
        <v>111</v>
      </c>
      <c r="I100" s="254"/>
      <c r="J100" s="49" t="s">
        <v>25</v>
      </c>
    </row>
    <row r="101" spans="1:10" s="11" customFormat="1" ht="15" customHeight="1" x14ac:dyDescent="0.25">
      <c r="A101" s="369" t="s">
        <v>40</v>
      </c>
      <c r="B101" s="148" t="s">
        <v>480</v>
      </c>
      <c r="C101" s="149"/>
      <c r="D101" s="149"/>
      <c r="E101" s="149"/>
      <c r="F101" s="149"/>
      <c r="G101" s="150"/>
      <c r="H101" s="363" t="s">
        <v>125</v>
      </c>
      <c r="I101" s="364"/>
      <c r="J101" s="154" t="s">
        <v>872</v>
      </c>
    </row>
    <row r="102" spans="1:10" s="11" customFormat="1" ht="12.6" customHeight="1" x14ac:dyDescent="0.25">
      <c r="A102" s="370"/>
      <c r="B102" s="151"/>
      <c r="C102" s="152"/>
      <c r="D102" s="152"/>
      <c r="E102" s="152"/>
      <c r="F102" s="152"/>
      <c r="G102" s="153"/>
      <c r="H102" s="365"/>
      <c r="I102" s="366"/>
      <c r="J102" s="155"/>
    </row>
    <row r="103" spans="1:10" ht="25.5" customHeight="1" x14ac:dyDescent="0.25">
      <c r="A103" s="370"/>
      <c r="B103" s="151"/>
      <c r="C103" s="152"/>
      <c r="D103" s="152"/>
      <c r="E103" s="152"/>
      <c r="F103" s="152"/>
      <c r="G103" s="153"/>
      <c r="H103" s="365"/>
      <c r="I103" s="366"/>
      <c r="J103" s="155"/>
    </row>
    <row r="104" spans="1:10" ht="15" customHeight="1" x14ac:dyDescent="0.25">
      <c r="A104" s="369" t="s">
        <v>41</v>
      </c>
      <c r="B104" s="148" t="s">
        <v>694</v>
      </c>
      <c r="C104" s="149"/>
      <c r="D104" s="149"/>
      <c r="E104" s="149"/>
      <c r="F104" s="149"/>
      <c r="G104" s="150"/>
      <c r="H104" s="363" t="s">
        <v>124</v>
      </c>
      <c r="I104" s="364"/>
      <c r="J104" s="154" t="s">
        <v>873</v>
      </c>
    </row>
    <row r="105" spans="1:10" ht="14.45" customHeight="1" x14ac:dyDescent="0.25">
      <c r="A105" s="370"/>
      <c r="B105" s="151"/>
      <c r="C105" s="152"/>
      <c r="D105" s="152"/>
      <c r="E105" s="152"/>
      <c r="F105" s="152"/>
      <c r="G105" s="153"/>
      <c r="H105" s="365"/>
      <c r="I105" s="366"/>
      <c r="J105" s="155"/>
    </row>
    <row r="106" spans="1:10" ht="24.75" customHeight="1" x14ac:dyDescent="0.25">
      <c r="A106" s="370"/>
      <c r="B106" s="151"/>
      <c r="C106" s="152"/>
      <c r="D106" s="152"/>
      <c r="E106" s="152"/>
      <c r="F106" s="152"/>
      <c r="G106" s="153"/>
      <c r="H106" s="365"/>
      <c r="I106" s="366"/>
      <c r="J106" s="155"/>
    </row>
    <row r="107" spans="1:10" ht="15" customHeight="1" x14ac:dyDescent="0.25">
      <c r="A107" s="369" t="s">
        <v>42</v>
      </c>
      <c r="B107" s="148" t="s">
        <v>798</v>
      </c>
      <c r="C107" s="149"/>
      <c r="D107" s="149"/>
      <c r="E107" s="149"/>
      <c r="F107" s="149"/>
      <c r="G107" s="150"/>
      <c r="H107" s="363" t="s">
        <v>125</v>
      </c>
      <c r="I107" s="364"/>
      <c r="J107" s="154" t="s">
        <v>873</v>
      </c>
    </row>
    <row r="108" spans="1:10" ht="22.5" customHeight="1" x14ac:dyDescent="0.25">
      <c r="A108" s="370"/>
      <c r="B108" s="151"/>
      <c r="C108" s="152"/>
      <c r="D108" s="152"/>
      <c r="E108" s="152"/>
      <c r="F108" s="152"/>
      <c r="G108" s="153"/>
      <c r="H108" s="365"/>
      <c r="I108" s="366"/>
      <c r="J108" s="155"/>
    </row>
    <row r="109" spans="1:10" ht="18.75" customHeight="1" x14ac:dyDescent="0.25">
      <c r="A109" s="370"/>
      <c r="B109" s="116" t="s">
        <v>799</v>
      </c>
      <c r="C109" s="117"/>
      <c r="D109" s="117"/>
      <c r="E109" s="117"/>
      <c r="F109" s="117"/>
      <c r="G109" s="118"/>
      <c r="H109" s="365"/>
      <c r="I109" s="366"/>
      <c r="J109" s="155"/>
    </row>
    <row r="110" spans="1:10" ht="15" customHeight="1" x14ac:dyDescent="0.25">
      <c r="A110" s="369" t="s">
        <v>43</v>
      </c>
      <c r="B110" s="148" t="s">
        <v>481</v>
      </c>
      <c r="C110" s="149"/>
      <c r="D110" s="149"/>
      <c r="E110" s="149"/>
      <c r="F110" s="149"/>
      <c r="G110" s="150"/>
      <c r="H110" s="363" t="s">
        <v>125</v>
      </c>
      <c r="I110" s="364"/>
      <c r="J110" s="154" t="s">
        <v>873</v>
      </c>
    </row>
    <row r="111" spans="1:10" ht="19.149999999999999" customHeight="1" x14ac:dyDescent="0.25">
      <c r="A111" s="370"/>
      <c r="B111" s="151"/>
      <c r="C111" s="152"/>
      <c r="D111" s="152"/>
      <c r="E111" s="152"/>
      <c r="F111" s="152"/>
      <c r="G111" s="153"/>
      <c r="H111" s="365"/>
      <c r="I111" s="366"/>
      <c r="J111" s="155"/>
    </row>
    <row r="112" spans="1:10" ht="32.25" customHeight="1" x14ac:dyDescent="0.25">
      <c r="A112" s="399"/>
      <c r="B112" s="371"/>
      <c r="C112" s="372"/>
      <c r="D112" s="372"/>
      <c r="E112" s="372"/>
      <c r="F112" s="372"/>
      <c r="G112" s="373"/>
      <c r="H112" s="374"/>
      <c r="I112" s="375"/>
      <c r="J112" s="376"/>
    </row>
    <row r="113" spans="1:12" ht="15" customHeight="1" x14ac:dyDescent="0.25">
      <c r="A113" s="88" t="s">
        <v>602</v>
      </c>
      <c r="B113" s="89"/>
      <c r="C113" s="89"/>
      <c r="D113" s="89"/>
      <c r="E113" s="89"/>
      <c r="F113" s="89"/>
      <c r="G113" s="89"/>
      <c r="H113" s="89"/>
      <c r="I113" s="89"/>
      <c r="J113" s="90"/>
    </row>
    <row r="114" spans="1:12" ht="29.25" customHeight="1" x14ac:dyDescent="0.25">
      <c r="A114" s="186" t="s">
        <v>482</v>
      </c>
      <c r="B114" s="187"/>
      <c r="C114" s="187"/>
      <c r="D114" s="187"/>
      <c r="E114" s="187"/>
      <c r="F114" s="187"/>
      <c r="G114" s="187"/>
      <c r="H114" s="187"/>
      <c r="I114" s="187"/>
      <c r="J114" s="188"/>
    </row>
    <row r="115" spans="1:12" ht="14.25" customHeight="1" x14ac:dyDescent="0.25">
      <c r="A115" s="125" t="s">
        <v>454</v>
      </c>
      <c r="B115" s="127"/>
      <c r="C115" s="125" t="s">
        <v>392</v>
      </c>
      <c r="D115" s="126"/>
      <c r="E115" s="126"/>
      <c r="F115" s="126"/>
      <c r="G115" s="126"/>
      <c r="H115" s="126"/>
      <c r="I115" s="126"/>
      <c r="J115" s="127"/>
    </row>
    <row r="116" spans="1:12" ht="54" customHeight="1" x14ac:dyDescent="0.25">
      <c r="A116" s="367" t="s">
        <v>414</v>
      </c>
      <c r="B116" s="368"/>
      <c r="C116" s="128" t="s">
        <v>893</v>
      </c>
      <c r="D116" s="129"/>
      <c r="E116" s="129"/>
      <c r="F116" s="129"/>
      <c r="G116" s="129"/>
      <c r="H116" s="129"/>
      <c r="I116" s="129"/>
      <c r="J116" s="130"/>
    </row>
    <row r="117" spans="1:12" ht="49.5" customHeight="1" x14ac:dyDescent="0.25">
      <c r="A117" s="99" t="s">
        <v>638</v>
      </c>
      <c r="B117" s="100"/>
      <c r="C117" s="128" t="s">
        <v>894</v>
      </c>
      <c r="D117" s="129"/>
      <c r="E117" s="129"/>
      <c r="F117" s="129"/>
      <c r="G117" s="129"/>
      <c r="H117" s="129"/>
      <c r="I117" s="129"/>
      <c r="J117" s="130"/>
    </row>
    <row r="118" spans="1:12" ht="16.5" customHeight="1" x14ac:dyDescent="0.25">
      <c r="A118" s="361" t="s">
        <v>484</v>
      </c>
      <c r="B118" s="361"/>
      <c r="C118" s="361"/>
      <c r="D118" s="361"/>
      <c r="E118" s="361"/>
      <c r="F118" s="361"/>
      <c r="G118" s="361"/>
      <c r="H118" s="361"/>
      <c r="I118" s="361"/>
      <c r="J118" s="361"/>
    </row>
    <row r="119" spans="1:12" ht="55.5" customHeight="1" x14ac:dyDescent="0.25">
      <c r="A119" s="387" t="s">
        <v>486</v>
      </c>
      <c r="B119" s="388"/>
      <c r="C119" s="388"/>
      <c r="D119" s="388"/>
      <c r="E119" s="388"/>
      <c r="F119" s="388"/>
      <c r="G119" s="388"/>
      <c r="H119" s="388"/>
      <c r="I119" s="388"/>
      <c r="J119" s="389"/>
    </row>
    <row r="120" spans="1:12" ht="41.25" customHeight="1" x14ac:dyDescent="0.25">
      <c r="A120" s="390" t="s">
        <v>485</v>
      </c>
      <c r="B120" s="391"/>
      <c r="C120" s="384"/>
      <c r="D120" s="385"/>
      <c r="E120" s="385"/>
      <c r="F120" s="385"/>
      <c r="G120" s="385"/>
      <c r="H120" s="386"/>
      <c r="I120" s="56" t="s">
        <v>633</v>
      </c>
      <c r="J120" s="63">
        <v>44477</v>
      </c>
    </row>
    <row r="121" spans="1:12" ht="27" customHeight="1" x14ac:dyDescent="0.25">
      <c r="A121" s="85" t="s">
        <v>865</v>
      </c>
      <c r="B121" s="86"/>
      <c r="C121" s="86"/>
      <c r="D121" s="86"/>
      <c r="E121" s="86"/>
      <c r="F121" s="86"/>
      <c r="G121" s="86"/>
      <c r="H121" s="86"/>
      <c r="I121" s="86"/>
      <c r="J121" s="87"/>
      <c r="L121" s="10"/>
    </row>
    <row r="122" spans="1:12" ht="24" hidden="1" customHeight="1" x14ac:dyDescent="0.25">
      <c r="A122" s="4"/>
      <c r="B122" s="4"/>
      <c r="C122" s="4"/>
      <c r="D122" s="4"/>
      <c r="E122" s="4"/>
      <c r="F122" s="4"/>
      <c r="G122" s="4"/>
      <c r="H122" s="4"/>
      <c r="I122" s="4"/>
      <c r="J122" s="4" t="s">
        <v>634</v>
      </c>
    </row>
    <row r="123" spans="1:12" ht="25.5" customHeight="1" x14ac:dyDescent="0.25">
      <c r="A123" s="4"/>
      <c r="B123" s="4"/>
      <c r="C123" s="4"/>
      <c r="D123" s="4"/>
      <c r="E123" s="4"/>
      <c r="F123" s="4"/>
      <c r="G123" s="4"/>
      <c r="H123" s="4"/>
      <c r="I123" s="4"/>
      <c r="J123" s="4"/>
    </row>
    <row r="124" spans="1:12" ht="11.25" customHeight="1" x14ac:dyDescent="0.25">
      <c r="A124" s="4"/>
      <c r="B124" s="4"/>
      <c r="C124" s="4"/>
      <c r="D124" s="4"/>
      <c r="E124" s="4"/>
      <c r="F124" s="4"/>
      <c r="G124" s="4"/>
      <c r="H124" s="4"/>
      <c r="I124" s="4"/>
      <c r="J124" s="4"/>
    </row>
    <row r="125" spans="1:12" ht="21.75" customHeight="1" x14ac:dyDescent="0.25">
      <c r="A125" s="4"/>
      <c r="B125" s="4"/>
      <c r="C125" s="4"/>
      <c r="D125" s="4"/>
      <c r="E125" s="4"/>
      <c r="F125" s="4"/>
      <c r="G125" s="4"/>
      <c r="H125" s="4"/>
      <c r="I125" s="4"/>
      <c r="J125" s="4"/>
    </row>
    <row r="126" spans="1:12" ht="15" x14ac:dyDescent="0.25">
      <c r="A126" s="4"/>
      <c r="B126" s="4"/>
      <c r="C126" s="4"/>
      <c r="D126" s="4"/>
      <c r="E126" s="4"/>
      <c r="F126" s="4"/>
      <c r="G126" s="4"/>
      <c r="H126" s="4"/>
      <c r="I126" s="4"/>
      <c r="J126" s="4"/>
    </row>
    <row r="127" spans="1:12" ht="15" x14ac:dyDescent="0.25">
      <c r="A127" s="4"/>
      <c r="B127" s="4"/>
      <c r="C127" s="4"/>
      <c r="D127" s="4"/>
      <c r="E127" s="4"/>
      <c r="F127" s="4"/>
      <c r="G127" s="4"/>
      <c r="H127" s="4"/>
      <c r="I127" s="4"/>
      <c r="J127" s="4"/>
    </row>
    <row r="128" spans="1:12" ht="15" x14ac:dyDescent="0.25">
      <c r="A128" s="4"/>
      <c r="B128" s="4"/>
      <c r="C128" s="4"/>
      <c r="D128" s="4"/>
      <c r="E128" s="4"/>
      <c r="F128" s="4"/>
      <c r="G128" s="4"/>
      <c r="H128" s="4"/>
      <c r="I128" s="4"/>
      <c r="J128" s="4"/>
    </row>
    <row r="129" spans="1:10" ht="15" x14ac:dyDescent="0.25">
      <c r="A129" s="4"/>
      <c r="B129" s="4"/>
      <c r="C129" s="4"/>
      <c r="D129" s="4"/>
      <c r="E129" s="4"/>
      <c r="F129" s="4"/>
      <c r="G129" s="4"/>
      <c r="H129" s="4"/>
      <c r="I129" s="4"/>
      <c r="J129" s="4"/>
    </row>
    <row r="130" spans="1:10" ht="15" x14ac:dyDescent="0.25">
      <c r="A130" s="4"/>
      <c r="B130" s="4"/>
      <c r="C130" s="4"/>
      <c r="D130" s="4"/>
      <c r="E130" s="4"/>
      <c r="F130" s="4"/>
      <c r="G130" s="4"/>
      <c r="H130" s="4"/>
      <c r="I130" s="4"/>
      <c r="J130" s="4"/>
    </row>
    <row r="131" spans="1:10" ht="15" x14ac:dyDescent="0.25">
      <c r="A131" s="4"/>
      <c r="B131" s="4"/>
      <c r="C131" s="4"/>
      <c r="D131" s="4"/>
      <c r="E131" s="4"/>
      <c r="F131" s="4"/>
      <c r="G131" s="4"/>
      <c r="H131" s="4"/>
      <c r="I131" s="4"/>
      <c r="J131" s="4"/>
    </row>
    <row r="132" spans="1:10" ht="15" x14ac:dyDescent="0.25">
      <c r="A132" s="4"/>
      <c r="B132" s="4"/>
      <c r="C132" s="4"/>
      <c r="D132" s="4"/>
      <c r="E132" s="4"/>
      <c r="F132" s="4"/>
      <c r="G132" s="4"/>
      <c r="H132" s="4"/>
      <c r="I132" s="4"/>
      <c r="J132" s="4"/>
    </row>
    <row r="133" spans="1:10" ht="15" x14ac:dyDescent="0.25">
      <c r="A133" s="4"/>
      <c r="B133" s="4"/>
      <c r="C133" s="4"/>
      <c r="D133" s="4"/>
      <c r="E133" s="4"/>
      <c r="F133" s="4"/>
      <c r="G133" s="4"/>
      <c r="H133" s="4"/>
      <c r="I133" s="4"/>
      <c r="J133" s="4"/>
    </row>
    <row r="134" spans="1:10" ht="15" x14ac:dyDescent="0.25">
      <c r="A134" s="4"/>
      <c r="B134" s="4"/>
      <c r="C134" s="4"/>
      <c r="D134" s="4"/>
      <c r="E134" s="4"/>
      <c r="F134" s="4"/>
      <c r="G134" s="4"/>
      <c r="H134" s="4"/>
      <c r="I134" s="4"/>
      <c r="J134" s="4"/>
    </row>
    <row r="135" spans="1:10" ht="15" x14ac:dyDescent="0.25">
      <c r="A135" s="4"/>
      <c r="B135" s="4"/>
      <c r="C135" s="4"/>
      <c r="D135" s="4"/>
      <c r="E135" s="4"/>
      <c r="F135" s="4"/>
      <c r="G135" s="4"/>
      <c r="H135" s="4"/>
      <c r="I135" s="4"/>
      <c r="J135" s="4"/>
    </row>
    <row r="136" spans="1:10" ht="15" x14ac:dyDescent="0.25">
      <c r="A136" s="4"/>
      <c r="B136" s="4"/>
      <c r="C136" s="4"/>
      <c r="D136" s="4"/>
      <c r="E136" s="4"/>
      <c r="F136" s="4"/>
      <c r="G136" s="4"/>
      <c r="H136" s="4"/>
      <c r="I136" s="4"/>
      <c r="J136" s="4"/>
    </row>
    <row r="137" spans="1:10" ht="15" x14ac:dyDescent="0.25">
      <c r="A137" s="4"/>
      <c r="B137" s="4"/>
      <c r="C137" s="4"/>
      <c r="D137" s="4"/>
      <c r="E137" s="4"/>
      <c r="F137" s="4"/>
      <c r="G137" s="4"/>
      <c r="H137" s="4"/>
      <c r="I137" s="4"/>
      <c r="J137" s="4"/>
    </row>
    <row r="138" spans="1:10" ht="15" x14ac:dyDescent="0.25">
      <c r="A138" s="4"/>
      <c r="B138" s="4"/>
      <c r="C138" s="4"/>
      <c r="D138" s="4"/>
      <c r="E138" s="4"/>
      <c r="F138" s="4"/>
      <c r="G138" s="4"/>
      <c r="H138" s="4"/>
      <c r="I138" s="4"/>
      <c r="J138" s="4"/>
    </row>
    <row r="139" spans="1:10" ht="15" x14ac:dyDescent="0.25">
      <c r="A139" s="4"/>
      <c r="B139" s="4"/>
      <c r="C139" s="4"/>
      <c r="D139" s="4"/>
      <c r="E139" s="4"/>
      <c r="F139" s="4"/>
      <c r="G139" s="4"/>
      <c r="H139" s="4"/>
      <c r="I139" s="4"/>
      <c r="J139" s="4"/>
    </row>
    <row r="140" spans="1:10" ht="15" x14ac:dyDescent="0.25">
      <c r="A140" s="4"/>
      <c r="B140" s="4"/>
      <c r="C140" s="4"/>
      <c r="D140" s="4"/>
      <c r="E140" s="4"/>
      <c r="F140" s="4"/>
      <c r="G140" s="4"/>
      <c r="H140" s="4"/>
      <c r="I140" s="4"/>
      <c r="J140" s="4"/>
    </row>
    <row r="141" spans="1:10" ht="15" x14ac:dyDescent="0.25">
      <c r="A141" s="4"/>
      <c r="B141" s="4"/>
      <c r="C141" s="4"/>
      <c r="D141" s="4"/>
      <c r="E141" s="4"/>
      <c r="F141" s="4"/>
      <c r="G141" s="4"/>
      <c r="H141" s="4"/>
      <c r="I141" s="4"/>
      <c r="J141" s="4"/>
    </row>
    <row r="142" spans="1:10" ht="15" x14ac:dyDescent="0.25">
      <c r="A142" s="4"/>
      <c r="B142" s="4"/>
      <c r="C142" s="4"/>
      <c r="D142" s="4"/>
      <c r="E142" s="4"/>
      <c r="F142" s="4"/>
      <c r="G142" s="4"/>
      <c r="H142" s="4"/>
      <c r="I142" s="4"/>
      <c r="J142" s="4"/>
    </row>
    <row r="143" spans="1:10" ht="15" x14ac:dyDescent="0.25">
      <c r="A143" s="4"/>
      <c r="B143" s="4"/>
      <c r="C143" s="4"/>
      <c r="D143" s="4"/>
      <c r="E143" s="4"/>
      <c r="F143" s="4"/>
      <c r="G143" s="4"/>
      <c r="H143" s="4"/>
      <c r="I143" s="4"/>
      <c r="J143" s="4"/>
    </row>
    <row r="144" spans="1:10" ht="15" x14ac:dyDescent="0.25">
      <c r="A144" s="4"/>
      <c r="B144" s="4"/>
      <c r="C144" s="4"/>
      <c r="D144" s="4"/>
      <c r="E144" s="4"/>
      <c r="F144" s="4"/>
      <c r="G144" s="4"/>
      <c r="H144" s="4"/>
      <c r="I144" s="4"/>
      <c r="J144" s="4"/>
    </row>
    <row r="145" spans="1:10" ht="15" x14ac:dyDescent="0.25">
      <c r="A145" s="4"/>
      <c r="B145" s="4"/>
      <c r="C145" s="4"/>
      <c r="D145" s="4"/>
      <c r="E145" s="4"/>
      <c r="F145" s="4"/>
      <c r="G145" s="4"/>
      <c r="H145" s="4"/>
      <c r="I145" s="4"/>
      <c r="J145" s="4"/>
    </row>
    <row r="146" spans="1:10" ht="15" x14ac:dyDescent="0.25">
      <c r="A146" s="4"/>
      <c r="B146" s="4"/>
      <c r="C146" s="4"/>
      <c r="D146" s="4"/>
      <c r="E146" s="4"/>
      <c r="F146" s="4"/>
      <c r="G146" s="4"/>
      <c r="H146" s="4"/>
      <c r="I146" s="4"/>
      <c r="J146" s="4"/>
    </row>
    <row r="147" spans="1:10" ht="15" x14ac:dyDescent="0.25">
      <c r="A147" s="4"/>
      <c r="B147" s="4"/>
      <c r="C147" s="4"/>
      <c r="D147" s="4"/>
      <c r="E147" s="4"/>
      <c r="F147" s="4"/>
      <c r="G147" s="4"/>
      <c r="H147" s="4"/>
      <c r="I147" s="4"/>
      <c r="J147" s="4"/>
    </row>
    <row r="148" spans="1:10" ht="15" x14ac:dyDescent="0.25">
      <c r="A148" s="4"/>
      <c r="B148" s="4"/>
      <c r="C148" s="4"/>
      <c r="D148" s="4"/>
      <c r="E148" s="4"/>
      <c r="F148" s="4"/>
      <c r="G148" s="4"/>
      <c r="H148" s="4"/>
      <c r="I148" s="4"/>
      <c r="J148" s="4"/>
    </row>
    <row r="149" spans="1:10" ht="15" x14ac:dyDescent="0.25">
      <c r="A149" s="4"/>
      <c r="B149" s="4"/>
      <c r="C149" s="4"/>
      <c r="D149" s="4"/>
      <c r="E149" s="4"/>
      <c r="F149" s="4"/>
      <c r="G149" s="4"/>
      <c r="H149" s="4"/>
      <c r="I149" s="4"/>
      <c r="J149" s="4"/>
    </row>
    <row r="150" spans="1:10" ht="15" x14ac:dyDescent="0.25">
      <c r="A150" s="4"/>
      <c r="B150" s="4"/>
      <c r="C150" s="4"/>
      <c r="D150" s="4"/>
      <c r="E150" s="4"/>
      <c r="F150" s="4"/>
      <c r="G150" s="4"/>
      <c r="H150" s="4"/>
      <c r="I150" s="4"/>
      <c r="J150" s="4"/>
    </row>
    <row r="151" spans="1:10" ht="15" x14ac:dyDescent="0.25">
      <c r="A151" s="4"/>
      <c r="B151" s="4"/>
      <c r="C151" s="4"/>
      <c r="D151" s="4"/>
      <c r="E151" s="4"/>
      <c r="F151" s="4"/>
      <c r="G151" s="4"/>
      <c r="H151" s="4"/>
      <c r="I151" s="4"/>
      <c r="J151" s="4"/>
    </row>
    <row r="152" spans="1:10" ht="15" x14ac:dyDescent="0.25">
      <c r="A152" s="4"/>
      <c r="B152" s="4"/>
      <c r="C152" s="4"/>
      <c r="D152" s="4"/>
      <c r="E152" s="4"/>
      <c r="F152" s="4"/>
      <c r="G152" s="4"/>
      <c r="H152" s="4"/>
      <c r="I152" s="4"/>
      <c r="J152" s="4"/>
    </row>
    <row r="153" spans="1:10" ht="15" x14ac:dyDescent="0.25">
      <c r="A153" s="4"/>
      <c r="B153" s="4"/>
      <c r="C153" s="4"/>
      <c r="D153" s="4"/>
      <c r="E153" s="4"/>
      <c r="F153" s="4"/>
      <c r="G153" s="4"/>
      <c r="H153" s="4"/>
      <c r="I153" s="4"/>
      <c r="J153" s="4"/>
    </row>
    <row r="154" spans="1:10" ht="15" x14ac:dyDescent="0.25">
      <c r="A154" s="4"/>
      <c r="B154" s="4"/>
      <c r="C154" s="4"/>
      <c r="D154" s="4"/>
      <c r="E154" s="4"/>
      <c r="F154" s="4"/>
      <c r="G154" s="4"/>
      <c r="H154" s="4"/>
      <c r="I154" s="4"/>
      <c r="J154" s="4"/>
    </row>
    <row r="155" spans="1:10" ht="15" x14ac:dyDescent="0.25">
      <c r="A155" s="4"/>
      <c r="B155" s="4"/>
      <c r="C155" s="4"/>
      <c r="D155" s="4"/>
      <c r="E155" s="4"/>
      <c r="F155" s="4"/>
      <c r="G155" s="4"/>
      <c r="H155" s="4"/>
      <c r="I155" s="4"/>
      <c r="J155" s="4"/>
    </row>
    <row r="156" spans="1:10" ht="15" x14ac:dyDescent="0.25">
      <c r="A156" s="4"/>
      <c r="B156" s="4"/>
      <c r="C156" s="4"/>
      <c r="D156" s="4"/>
      <c r="E156" s="4"/>
      <c r="F156" s="4"/>
      <c r="G156" s="4"/>
      <c r="H156" s="4"/>
      <c r="I156" s="4"/>
      <c r="J156" s="4"/>
    </row>
    <row r="157" spans="1:10" ht="15" x14ac:dyDescent="0.25">
      <c r="A157" s="4"/>
      <c r="B157" s="4"/>
      <c r="C157" s="4"/>
      <c r="D157" s="4"/>
      <c r="E157" s="4"/>
      <c r="F157" s="4"/>
      <c r="G157" s="4"/>
      <c r="H157" s="4"/>
      <c r="I157" s="4"/>
      <c r="J157" s="4"/>
    </row>
    <row r="158" spans="1:10" ht="15" x14ac:dyDescent="0.25">
      <c r="A158" s="4"/>
      <c r="B158" s="4"/>
      <c r="C158" s="4"/>
      <c r="D158" s="4"/>
      <c r="E158" s="4"/>
      <c r="F158" s="4"/>
      <c r="G158" s="4"/>
      <c r="H158" s="4"/>
      <c r="I158" s="4"/>
      <c r="J158" s="4"/>
    </row>
    <row r="159" spans="1:10" ht="15" x14ac:dyDescent="0.25">
      <c r="A159" s="4"/>
      <c r="B159" s="4"/>
      <c r="C159" s="4"/>
      <c r="D159" s="4"/>
      <c r="E159" s="4"/>
      <c r="F159" s="4"/>
      <c r="G159" s="4"/>
      <c r="H159" s="4"/>
      <c r="I159" s="4"/>
      <c r="J159" s="4"/>
    </row>
    <row r="160" spans="1:10" ht="15" x14ac:dyDescent="0.25">
      <c r="A160" s="4"/>
      <c r="B160" s="4"/>
      <c r="C160" s="4"/>
      <c r="D160" s="4"/>
      <c r="E160" s="4"/>
      <c r="F160" s="4"/>
      <c r="G160" s="4"/>
      <c r="H160" s="4"/>
      <c r="I160" s="4"/>
      <c r="J160" s="4"/>
    </row>
    <row r="161" spans="1:10" ht="15" x14ac:dyDescent="0.25">
      <c r="A161" s="4"/>
      <c r="B161" s="4"/>
      <c r="C161" s="4"/>
      <c r="D161" s="4"/>
      <c r="E161" s="4"/>
      <c r="F161" s="4"/>
      <c r="G161" s="4"/>
      <c r="H161" s="4"/>
      <c r="I161" s="4"/>
      <c r="J161" s="4"/>
    </row>
    <row r="162" spans="1:10" ht="15" x14ac:dyDescent="0.25">
      <c r="A162" s="4"/>
      <c r="B162" s="4"/>
      <c r="C162" s="4"/>
      <c r="D162" s="4"/>
      <c r="E162" s="4"/>
      <c r="F162" s="4"/>
      <c r="G162" s="4"/>
      <c r="H162" s="4"/>
      <c r="I162" s="4"/>
      <c r="J162" s="4"/>
    </row>
    <row r="163" spans="1:10" ht="15" x14ac:dyDescent="0.25">
      <c r="A163" s="4"/>
      <c r="B163" s="4"/>
      <c r="C163" s="4"/>
      <c r="D163" s="4"/>
      <c r="E163" s="4"/>
      <c r="F163" s="4"/>
      <c r="G163" s="4"/>
      <c r="H163" s="4"/>
      <c r="I163" s="4"/>
      <c r="J163" s="4"/>
    </row>
    <row r="164" spans="1:10" ht="15" x14ac:dyDescent="0.25">
      <c r="A164" s="4"/>
      <c r="B164" s="4"/>
      <c r="C164" s="4"/>
      <c r="D164" s="4"/>
      <c r="E164" s="4"/>
      <c r="F164" s="4"/>
      <c r="G164" s="4"/>
      <c r="H164" s="4"/>
      <c r="I164" s="4"/>
      <c r="J164" s="4"/>
    </row>
    <row r="165" spans="1:10" ht="15" x14ac:dyDescent="0.25">
      <c r="A165" s="4"/>
      <c r="B165" s="4"/>
      <c r="C165" s="4"/>
      <c r="D165" s="4"/>
      <c r="E165" s="4"/>
      <c r="F165" s="4"/>
      <c r="G165" s="4"/>
      <c r="H165" s="4"/>
      <c r="I165" s="4"/>
      <c r="J165" s="4"/>
    </row>
    <row r="166" spans="1:10" ht="15" x14ac:dyDescent="0.25">
      <c r="A166" s="4"/>
      <c r="B166" s="4"/>
      <c r="C166" s="4"/>
      <c r="D166" s="4"/>
      <c r="E166" s="4"/>
      <c r="F166" s="4"/>
      <c r="G166" s="4"/>
      <c r="H166" s="4"/>
      <c r="I166" s="4"/>
      <c r="J166" s="4"/>
    </row>
    <row r="167" spans="1:10" ht="15" x14ac:dyDescent="0.25">
      <c r="A167" s="4"/>
      <c r="B167" s="4"/>
      <c r="C167" s="4"/>
      <c r="D167" s="4"/>
      <c r="E167" s="4"/>
      <c r="F167" s="4"/>
      <c r="G167" s="4"/>
      <c r="H167" s="4"/>
      <c r="I167" s="4"/>
      <c r="J167" s="4"/>
    </row>
    <row r="168" spans="1:10" ht="15" x14ac:dyDescent="0.25">
      <c r="A168" s="4"/>
      <c r="B168" s="4"/>
      <c r="C168" s="4"/>
      <c r="D168" s="4"/>
      <c r="E168" s="4"/>
      <c r="F168" s="4"/>
      <c r="G168" s="4"/>
      <c r="H168" s="4"/>
      <c r="I168" s="4"/>
      <c r="J168" s="4"/>
    </row>
    <row r="169" spans="1:10" ht="15" x14ac:dyDescent="0.25">
      <c r="A169" s="4"/>
      <c r="B169" s="4"/>
      <c r="C169" s="4"/>
      <c r="D169" s="4"/>
      <c r="E169" s="4"/>
      <c r="F169" s="4"/>
      <c r="G169" s="4"/>
      <c r="H169" s="4"/>
      <c r="I169" s="4"/>
      <c r="J169" s="4"/>
    </row>
    <row r="170" spans="1:10" ht="15" x14ac:dyDescent="0.25">
      <c r="A170" s="4"/>
      <c r="B170" s="4"/>
      <c r="C170" s="4"/>
      <c r="D170" s="4"/>
      <c r="E170" s="4"/>
      <c r="F170" s="4"/>
      <c r="G170" s="4"/>
      <c r="H170" s="4"/>
      <c r="I170" s="4"/>
      <c r="J170" s="4"/>
    </row>
    <row r="171" spans="1:10" ht="15" x14ac:dyDescent="0.25">
      <c r="A171" s="4"/>
      <c r="B171" s="4"/>
      <c r="C171" s="4"/>
      <c r="D171" s="4"/>
      <c r="E171" s="4"/>
      <c r="F171" s="4"/>
      <c r="G171" s="4"/>
      <c r="H171" s="4"/>
      <c r="I171" s="4"/>
      <c r="J171" s="4"/>
    </row>
    <row r="172" spans="1:10" ht="15" x14ac:dyDescent="0.25">
      <c r="A172" s="4"/>
      <c r="B172" s="4"/>
      <c r="C172" s="4"/>
      <c r="D172" s="4"/>
      <c r="E172" s="4"/>
      <c r="F172" s="4"/>
      <c r="G172" s="4"/>
      <c r="H172" s="4"/>
      <c r="I172" s="4"/>
      <c r="J172" s="4"/>
    </row>
    <row r="173" spans="1:10" ht="15" x14ac:dyDescent="0.25">
      <c r="A173" s="4"/>
      <c r="B173" s="4"/>
      <c r="C173" s="4"/>
      <c r="D173" s="4"/>
      <c r="E173" s="4"/>
      <c r="F173" s="4"/>
      <c r="G173" s="4"/>
      <c r="H173" s="4"/>
      <c r="I173" s="4"/>
      <c r="J173" s="4"/>
    </row>
    <row r="174" spans="1:10" ht="15" x14ac:dyDescent="0.25">
      <c r="A174" s="4"/>
      <c r="B174" s="4"/>
      <c r="C174" s="4"/>
      <c r="D174" s="4"/>
      <c r="E174" s="4"/>
      <c r="F174" s="4"/>
      <c r="G174" s="4"/>
      <c r="H174" s="4"/>
      <c r="I174" s="4"/>
      <c r="J174" s="4"/>
    </row>
    <row r="175" spans="1:10" ht="15" x14ac:dyDescent="0.25">
      <c r="A175" s="4"/>
      <c r="B175" s="4"/>
      <c r="C175" s="4"/>
      <c r="D175" s="4"/>
      <c r="E175" s="4"/>
      <c r="F175" s="4"/>
      <c r="G175" s="4"/>
      <c r="H175" s="4"/>
      <c r="I175" s="4"/>
      <c r="J175" s="4"/>
    </row>
    <row r="176" spans="1:10" ht="15" x14ac:dyDescent="0.25">
      <c r="A176" s="4"/>
      <c r="B176" s="4"/>
      <c r="C176" s="4"/>
      <c r="D176" s="4"/>
      <c r="E176" s="4"/>
      <c r="F176" s="4"/>
      <c r="G176" s="4"/>
      <c r="H176" s="4"/>
      <c r="I176" s="4"/>
      <c r="J176" s="4"/>
    </row>
    <row r="177" spans="1:10" ht="15" x14ac:dyDescent="0.25">
      <c r="A177" s="4"/>
      <c r="B177" s="4"/>
      <c r="C177" s="4"/>
      <c r="D177" s="4"/>
      <c r="E177" s="4"/>
      <c r="F177" s="4"/>
      <c r="G177" s="4"/>
      <c r="H177" s="4"/>
      <c r="I177" s="4"/>
      <c r="J177" s="4"/>
    </row>
    <row r="178" spans="1:10" ht="15" x14ac:dyDescent="0.25">
      <c r="A178" s="4"/>
      <c r="B178" s="4"/>
      <c r="C178" s="4"/>
      <c r="D178" s="4"/>
      <c r="E178" s="4"/>
      <c r="F178" s="4"/>
      <c r="G178" s="4"/>
      <c r="H178" s="4"/>
      <c r="I178" s="4"/>
      <c r="J178" s="4"/>
    </row>
    <row r="179" spans="1:10" ht="15" x14ac:dyDescent="0.25">
      <c r="A179" s="4"/>
      <c r="B179" s="4"/>
      <c r="C179" s="4"/>
      <c r="D179" s="4"/>
      <c r="E179" s="4"/>
      <c r="F179" s="4"/>
      <c r="G179" s="4"/>
      <c r="H179" s="4"/>
      <c r="I179" s="4"/>
      <c r="J179" s="4"/>
    </row>
    <row r="180" spans="1:10" ht="15" x14ac:dyDescent="0.25">
      <c r="A180" s="4"/>
      <c r="B180" s="4"/>
      <c r="C180" s="4"/>
      <c r="D180" s="4"/>
      <c r="E180" s="4"/>
      <c r="F180" s="4"/>
      <c r="G180" s="4"/>
      <c r="H180" s="4"/>
      <c r="I180" s="4"/>
      <c r="J180" s="4"/>
    </row>
    <row r="181" spans="1:10" ht="15" x14ac:dyDescent="0.25">
      <c r="A181" s="4"/>
      <c r="B181" s="4"/>
      <c r="C181" s="4"/>
      <c r="D181" s="4"/>
      <c r="E181" s="4"/>
      <c r="F181" s="4"/>
      <c r="G181" s="4"/>
      <c r="H181" s="4"/>
      <c r="I181" s="4"/>
      <c r="J181" s="4"/>
    </row>
    <row r="182" spans="1:10" ht="15" x14ac:dyDescent="0.25">
      <c r="A182" s="4"/>
      <c r="B182" s="4"/>
      <c r="C182" s="4"/>
      <c r="D182" s="4"/>
      <c r="E182" s="4"/>
      <c r="F182" s="4"/>
      <c r="G182" s="4"/>
      <c r="H182" s="4"/>
      <c r="I182" s="4"/>
      <c r="J182" s="4"/>
    </row>
    <row r="183" spans="1:10" ht="15" x14ac:dyDescent="0.25">
      <c r="A183" s="4"/>
      <c r="B183" s="4"/>
      <c r="C183" s="4"/>
      <c r="D183" s="4"/>
      <c r="E183" s="4"/>
      <c r="F183" s="4"/>
      <c r="G183" s="4"/>
      <c r="H183" s="4"/>
      <c r="I183" s="4"/>
      <c r="J183" s="4"/>
    </row>
    <row r="184" spans="1:10" ht="15" x14ac:dyDescent="0.25">
      <c r="A184" s="4"/>
      <c r="B184" s="4"/>
      <c r="C184" s="4"/>
      <c r="D184" s="4"/>
      <c r="E184" s="4"/>
      <c r="F184" s="4"/>
      <c r="G184" s="4"/>
      <c r="H184" s="4"/>
      <c r="I184" s="4"/>
      <c r="J184" s="4"/>
    </row>
    <row r="185" spans="1:10" ht="15" x14ac:dyDescent="0.25">
      <c r="A185" s="4"/>
      <c r="B185" s="4"/>
      <c r="C185" s="4"/>
      <c r="D185" s="4"/>
      <c r="E185" s="4"/>
      <c r="F185" s="4"/>
      <c r="G185" s="4"/>
      <c r="H185" s="4"/>
      <c r="I185" s="4"/>
      <c r="J185" s="4"/>
    </row>
    <row r="186" spans="1:10" ht="15" x14ac:dyDescent="0.25">
      <c r="A186" s="4"/>
      <c r="B186" s="4"/>
      <c r="C186" s="4"/>
      <c r="D186" s="4"/>
      <c r="E186" s="4"/>
      <c r="F186" s="4"/>
      <c r="G186" s="4"/>
      <c r="H186" s="4"/>
      <c r="I186" s="4"/>
      <c r="J186" s="4"/>
    </row>
    <row r="187" spans="1:10" ht="15" x14ac:dyDescent="0.25">
      <c r="A187" s="4"/>
      <c r="B187" s="4"/>
      <c r="C187" s="4"/>
      <c r="D187" s="4"/>
      <c r="E187" s="4"/>
      <c r="F187" s="4"/>
      <c r="G187" s="4"/>
      <c r="H187" s="4"/>
      <c r="I187" s="4"/>
      <c r="J187" s="4"/>
    </row>
    <row r="188" spans="1:10" ht="15" x14ac:dyDescent="0.25">
      <c r="A188" s="4"/>
      <c r="B188" s="4"/>
      <c r="C188" s="4"/>
      <c r="D188" s="4"/>
      <c r="E188" s="4"/>
      <c r="F188" s="4"/>
      <c r="G188" s="4"/>
      <c r="H188" s="4"/>
      <c r="I188" s="4"/>
      <c r="J188" s="4"/>
    </row>
    <row r="189" spans="1:10" ht="15" x14ac:dyDescent="0.25">
      <c r="A189" s="4"/>
      <c r="B189" s="4"/>
      <c r="C189" s="4"/>
      <c r="D189" s="4"/>
      <c r="E189" s="4"/>
      <c r="F189" s="4"/>
      <c r="G189" s="4"/>
      <c r="H189" s="4"/>
      <c r="I189" s="4"/>
      <c r="J189" s="4"/>
    </row>
    <row r="190" spans="1:10" ht="15" x14ac:dyDescent="0.25">
      <c r="A190" s="4"/>
      <c r="B190" s="4"/>
      <c r="C190" s="4"/>
      <c r="D190" s="4"/>
      <c r="E190" s="4"/>
      <c r="F190" s="4"/>
      <c r="G190" s="4"/>
      <c r="H190" s="4"/>
      <c r="I190" s="4"/>
      <c r="J190" s="4"/>
    </row>
    <row r="191" spans="1:10" ht="15" x14ac:dyDescent="0.25">
      <c r="A191" s="4"/>
      <c r="B191" s="4"/>
      <c r="C191" s="4"/>
      <c r="D191" s="4"/>
      <c r="E191" s="4"/>
      <c r="F191" s="4"/>
      <c r="G191" s="4"/>
      <c r="H191" s="4"/>
      <c r="I191" s="4"/>
      <c r="J191" s="4"/>
    </row>
    <row r="192" spans="1:10" ht="15" x14ac:dyDescent="0.25">
      <c r="A192" s="4"/>
      <c r="B192" s="4"/>
      <c r="C192" s="4"/>
      <c r="D192" s="4"/>
      <c r="E192" s="4"/>
      <c r="F192" s="4"/>
      <c r="G192" s="4"/>
      <c r="H192" s="4"/>
      <c r="I192" s="4"/>
      <c r="J192" s="4"/>
    </row>
    <row r="193" spans="1:10" ht="15" x14ac:dyDescent="0.25">
      <c r="A193" s="4"/>
      <c r="B193" s="4"/>
      <c r="C193" s="4"/>
      <c r="D193" s="4"/>
      <c r="E193" s="4"/>
      <c r="F193" s="4"/>
      <c r="G193" s="4"/>
      <c r="H193" s="4"/>
      <c r="I193" s="4"/>
      <c r="J193" s="4"/>
    </row>
    <row r="194" spans="1:10" ht="15" x14ac:dyDescent="0.25">
      <c r="A194" s="4"/>
      <c r="B194" s="4"/>
      <c r="C194" s="4"/>
      <c r="D194" s="4"/>
      <c r="E194" s="4"/>
      <c r="F194" s="4"/>
      <c r="G194" s="4"/>
      <c r="H194" s="4"/>
      <c r="I194" s="4"/>
      <c r="J194" s="4"/>
    </row>
    <row r="195" spans="1:10" ht="15" x14ac:dyDescent="0.25">
      <c r="A195" s="4"/>
      <c r="B195" s="4"/>
      <c r="C195" s="4"/>
      <c r="D195" s="4"/>
      <c r="E195" s="4"/>
      <c r="F195" s="4"/>
      <c r="G195" s="4"/>
      <c r="H195" s="4"/>
      <c r="I195" s="4"/>
      <c r="J195" s="4"/>
    </row>
    <row r="196" spans="1:10" ht="15" x14ac:dyDescent="0.25">
      <c r="A196" s="4"/>
      <c r="B196" s="4"/>
      <c r="C196" s="4"/>
      <c r="D196" s="4"/>
      <c r="E196" s="4"/>
      <c r="F196" s="4"/>
      <c r="G196" s="4"/>
      <c r="H196" s="4"/>
      <c r="I196" s="4"/>
      <c r="J196" s="4"/>
    </row>
    <row r="197" spans="1:10" ht="15" x14ac:dyDescent="0.25">
      <c r="A197" s="4"/>
      <c r="B197" s="4"/>
      <c r="C197" s="4"/>
      <c r="D197" s="4"/>
      <c r="E197" s="4"/>
      <c r="F197" s="4"/>
      <c r="G197" s="4"/>
      <c r="H197" s="4"/>
      <c r="I197" s="4"/>
      <c r="J197" s="4"/>
    </row>
    <row r="198" spans="1:10" ht="15" x14ac:dyDescent="0.25">
      <c r="A198" s="4"/>
      <c r="B198" s="4"/>
      <c r="C198" s="4"/>
      <c r="D198" s="4"/>
      <c r="E198" s="4"/>
      <c r="F198" s="4"/>
      <c r="G198" s="4"/>
      <c r="H198" s="4"/>
      <c r="I198" s="4"/>
      <c r="J198" s="4"/>
    </row>
    <row r="199" spans="1:10" ht="15" x14ac:dyDescent="0.25">
      <c r="A199" s="4"/>
      <c r="B199" s="4"/>
      <c r="C199" s="4"/>
      <c r="D199" s="4"/>
      <c r="E199" s="4"/>
      <c r="F199" s="4"/>
      <c r="G199" s="4"/>
      <c r="H199" s="4"/>
      <c r="I199" s="4"/>
      <c r="J199" s="4"/>
    </row>
    <row r="200" spans="1:10" ht="15" x14ac:dyDescent="0.25">
      <c r="A200" s="4"/>
      <c r="B200" s="4"/>
      <c r="C200" s="4"/>
      <c r="D200" s="4"/>
      <c r="E200" s="4"/>
      <c r="F200" s="4"/>
      <c r="G200" s="4"/>
      <c r="H200" s="4"/>
      <c r="I200" s="4"/>
      <c r="J200" s="4"/>
    </row>
    <row r="201" spans="1:10" ht="15" x14ac:dyDescent="0.25">
      <c r="A201" s="4"/>
      <c r="B201" s="4"/>
      <c r="C201" s="4"/>
      <c r="D201" s="4"/>
      <c r="E201" s="4"/>
      <c r="F201" s="4"/>
      <c r="G201" s="4"/>
      <c r="H201" s="4"/>
      <c r="I201" s="4"/>
      <c r="J201" s="4"/>
    </row>
    <row r="202" spans="1:10" ht="15" x14ac:dyDescent="0.25">
      <c r="A202" s="4"/>
      <c r="B202" s="4"/>
      <c r="C202" s="4"/>
      <c r="D202" s="4"/>
      <c r="E202" s="4"/>
      <c r="F202" s="4"/>
      <c r="G202" s="4"/>
      <c r="H202" s="4"/>
      <c r="I202" s="4"/>
      <c r="J202" s="4"/>
    </row>
    <row r="203" spans="1:10" ht="15" x14ac:dyDescent="0.25">
      <c r="A203" s="4"/>
      <c r="B203" s="4"/>
      <c r="C203" s="4"/>
      <c r="D203" s="4"/>
      <c r="E203" s="4"/>
      <c r="F203" s="4"/>
      <c r="G203" s="4"/>
      <c r="H203" s="4"/>
      <c r="I203" s="4"/>
      <c r="J203" s="4"/>
    </row>
    <row r="204" spans="1:10" ht="15" x14ac:dyDescent="0.25">
      <c r="A204" s="4"/>
      <c r="B204" s="4"/>
      <c r="C204" s="4"/>
      <c r="D204" s="4"/>
      <c r="E204" s="4"/>
      <c r="F204" s="4"/>
      <c r="G204" s="4"/>
      <c r="H204" s="4"/>
      <c r="I204" s="4"/>
      <c r="J204" s="4"/>
    </row>
    <row r="205" spans="1:10" ht="15" x14ac:dyDescent="0.25">
      <c r="A205" s="4"/>
      <c r="B205" s="4"/>
      <c r="C205" s="4"/>
      <c r="D205" s="4"/>
      <c r="E205" s="4"/>
      <c r="F205" s="4"/>
      <c r="G205" s="4"/>
      <c r="H205" s="4"/>
      <c r="I205" s="4"/>
      <c r="J205" s="4"/>
    </row>
    <row r="206" spans="1:10" ht="15" x14ac:dyDescent="0.25">
      <c r="A206" s="4"/>
      <c r="B206" s="4"/>
      <c r="C206" s="4"/>
      <c r="D206" s="4"/>
      <c r="E206" s="4"/>
      <c r="F206" s="4"/>
      <c r="G206" s="4"/>
      <c r="H206" s="4"/>
      <c r="I206" s="4"/>
      <c r="J206" s="4"/>
    </row>
    <row r="207" spans="1:10" ht="15" x14ac:dyDescent="0.25">
      <c r="A207" s="4"/>
      <c r="B207" s="4"/>
      <c r="C207" s="4"/>
      <c r="D207" s="4"/>
      <c r="E207" s="4"/>
      <c r="F207" s="4"/>
      <c r="G207" s="4"/>
      <c r="H207" s="4"/>
      <c r="I207" s="4"/>
      <c r="J207" s="4"/>
    </row>
    <row r="208" spans="1:10" ht="15" x14ac:dyDescent="0.25">
      <c r="A208" s="4"/>
      <c r="B208" s="4"/>
      <c r="C208" s="4"/>
      <c r="D208" s="4"/>
      <c r="E208" s="4"/>
      <c r="F208" s="4"/>
      <c r="G208" s="4"/>
      <c r="H208" s="4"/>
      <c r="I208" s="4"/>
      <c r="J208" s="4"/>
    </row>
    <row r="209" spans="1:10" ht="15" x14ac:dyDescent="0.25">
      <c r="A209" s="4"/>
      <c r="B209" s="4"/>
      <c r="C209" s="4"/>
      <c r="D209" s="4"/>
      <c r="E209" s="4"/>
      <c r="F209" s="4"/>
      <c r="G209" s="4"/>
      <c r="H209" s="4"/>
      <c r="I209" s="4"/>
      <c r="J209" s="4"/>
    </row>
    <row r="210" spans="1:10" ht="15" x14ac:dyDescent="0.25">
      <c r="A210" s="4"/>
      <c r="B210" s="4"/>
      <c r="C210" s="4"/>
      <c r="D210" s="4"/>
      <c r="E210" s="4"/>
      <c r="F210" s="4"/>
      <c r="G210" s="4"/>
      <c r="H210" s="4"/>
      <c r="I210" s="4"/>
      <c r="J210" s="4"/>
    </row>
    <row r="211" spans="1:10" ht="15" x14ac:dyDescent="0.25">
      <c r="A211" s="4"/>
      <c r="B211" s="4"/>
      <c r="C211" s="4"/>
      <c r="D211" s="4"/>
      <c r="E211" s="4"/>
      <c r="F211" s="4"/>
      <c r="G211" s="4"/>
      <c r="H211" s="4"/>
      <c r="I211" s="4"/>
      <c r="J211" s="4"/>
    </row>
    <row r="212" spans="1:10" ht="15" x14ac:dyDescent="0.25">
      <c r="A212" s="4"/>
      <c r="B212" s="4"/>
      <c r="C212" s="4"/>
      <c r="D212" s="4"/>
      <c r="E212" s="4"/>
      <c r="F212" s="4"/>
      <c r="G212" s="4"/>
      <c r="H212" s="4"/>
      <c r="I212" s="4"/>
      <c r="J212" s="4"/>
    </row>
    <row r="213" spans="1:10" ht="15" x14ac:dyDescent="0.25">
      <c r="A213" s="4"/>
      <c r="B213" s="4"/>
      <c r="C213" s="4"/>
      <c r="D213" s="4"/>
      <c r="E213" s="4"/>
      <c r="F213" s="4"/>
      <c r="G213" s="4"/>
      <c r="H213" s="4"/>
      <c r="I213" s="4"/>
      <c r="J213" s="4"/>
    </row>
    <row r="214" spans="1:10" ht="15" x14ac:dyDescent="0.25">
      <c r="A214" s="4"/>
      <c r="B214" s="4"/>
      <c r="C214" s="4"/>
      <c r="D214" s="4"/>
      <c r="E214" s="4"/>
      <c r="F214" s="4"/>
      <c r="G214" s="4"/>
      <c r="H214" s="4"/>
      <c r="I214" s="4"/>
      <c r="J214" s="4"/>
    </row>
    <row r="215" spans="1:10" ht="15" x14ac:dyDescent="0.25">
      <c r="A215" s="4"/>
      <c r="B215" s="4"/>
      <c r="C215" s="4"/>
      <c r="D215" s="4"/>
      <c r="E215" s="4"/>
      <c r="F215" s="4"/>
      <c r="G215" s="4"/>
      <c r="H215" s="4"/>
      <c r="I215" s="4"/>
      <c r="J215" s="4"/>
    </row>
    <row r="216" spans="1:10" ht="15" x14ac:dyDescent="0.25">
      <c r="A216" s="4"/>
      <c r="B216" s="4"/>
      <c r="C216" s="4"/>
      <c r="D216" s="4"/>
      <c r="E216" s="4"/>
      <c r="F216" s="4"/>
      <c r="G216" s="4"/>
      <c r="H216" s="4"/>
      <c r="I216" s="4"/>
      <c r="J216" s="4"/>
    </row>
    <row r="217" spans="1:10" ht="15" x14ac:dyDescent="0.25">
      <c r="A217" s="4"/>
      <c r="B217" s="4"/>
      <c r="C217" s="4"/>
      <c r="D217" s="4"/>
      <c r="E217" s="4"/>
      <c r="F217" s="4"/>
      <c r="G217" s="4"/>
      <c r="H217" s="4"/>
      <c r="I217" s="4"/>
      <c r="J217" s="4"/>
    </row>
    <row r="218" spans="1:10" ht="15" x14ac:dyDescent="0.25">
      <c r="A218" s="4"/>
      <c r="B218" s="4"/>
      <c r="C218" s="4"/>
      <c r="D218" s="4"/>
      <c r="E218" s="4"/>
      <c r="F218" s="4"/>
      <c r="G218" s="4"/>
      <c r="H218" s="4"/>
      <c r="I218" s="4"/>
      <c r="J218" s="4"/>
    </row>
    <row r="219" spans="1:10" ht="15" x14ac:dyDescent="0.25">
      <c r="A219" s="4"/>
      <c r="B219" s="4"/>
      <c r="C219" s="4"/>
      <c r="D219" s="4"/>
      <c r="E219" s="4"/>
      <c r="F219" s="4"/>
      <c r="G219" s="4"/>
      <c r="H219" s="4"/>
      <c r="I219" s="4"/>
      <c r="J219" s="4"/>
    </row>
    <row r="220" spans="1:10" ht="15" x14ac:dyDescent="0.25">
      <c r="A220" s="4"/>
      <c r="B220" s="4"/>
      <c r="C220" s="4"/>
      <c r="D220" s="4"/>
      <c r="E220" s="4"/>
      <c r="F220" s="4"/>
      <c r="G220" s="4"/>
      <c r="H220" s="4"/>
      <c r="I220" s="4"/>
      <c r="J220" s="4"/>
    </row>
    <row r="221" spans="1:10" ht="15" x14ac:dyDescent="0.25">
      <c r="A221" s="4"/>
      <c r="B221" s="4"/>
      <c r="C221" s="4"/>
      <c r="D221" s="4"/>
      <c r="E221" s="4"/>
      <c r="F221" s="4"/>
      <c r="G221" s="4"/>
      <c r="H221" s="4"/>
      <c r="I221" s="4"/>
      <c r="J221" s="4"/>
    </row>
    <row r="222" spans="1:10" ht="15" x14ac:dyDescent="0.25">
      <c r="A222" s="4"/>
      <c r="B222" s="4"/>
      <c r="C222" s="4"/>
      <c r="D222" s="4"/>
      <c r="E222" s="4"/>
      <c r="F222" s="4"/>
      <c r="G222" s="4"/>
      <c r="H222" s="4"/>
      <c r="I222" s="4"/>
      <c r="J222" s="4"/>
    </row>
    <row r="223" spans="1:10" ht="15" x14ac:dyDescent="0.25">
      <c r="A223" s="4"/>
      <c r="B223" s="4"/>
      <c r="C223" s="4"/>
      <c r="D223" s="4"/>
      <c r="E223" s="4"/>
      <c r="F223" s="4"/>
      <c r="G223" s="4"/>
      <c r="H223" s="4"/>
      <c r="I223" s="4"/>
      <c r="J223" s="4"/>
    </row>
    <row r="224" spans="1:10" ht="15" x14ac:dyDescent="0.25">
      <c r="A224" s="4"/>
      <c r="B224" s="4"/>
      <c r="C224" s="4"/>
      <c r="D224" s="4"/>
      <c r="E224" s="4"/>
      <c r="F224" s="4"/>
      <c r="G224" s="4"/>
      <c r="H224" s="4"/>
      <c r="I224" s="4"/>
      <c r="J224" s="4"/>
    </row>
    <row r="225" spans="1:10" ht="15" x14ac:dyDescent="0.25">
      <c r="A225" s="4"/>
      <c r="B225" s="4"/>
      <c r="C225" s="4"/>
      <c r="D225" s="4"/>
      <c r="E225" s="4"/>
      <c r="F225" s="4"/>
      <c r="G225" s="4"/>
      <c r="H225" s="4"/>
      <c r="I225" s="4"/>
      <c r="J225" s="4"/>
    </row>
    <row r="226" spans="1:10" ht="15" x14ac:dyDescent="0.25">
      <c r="A226" s="4"/>
      <c r="B226" s="4"/>
      <c r="C226" s="4"/>
      <c r="D226" s="4"/>
      <c r="E226" s="4"/>
      <c r="F226" s="4"/>
      <c r="G226" s="4"/>
      <c r="H226" s="4"/>
      <c r="I226" s="4"/>
      <c r="J226" s="4"/>
    </row>
    <row r="227" spans="1:10" ht="15" x14ac:dyDescent="0.25">
      <c r="A227" s="4"/>
      <c r="B227" s="4"/>
      <c r="C227" s="4"/>
      <c r="D227" s="4"/>
      <c r="E227" s="4"/>
      <c r="F227" s="4"/>
      <c r="G227" s="4"/>
      <c r="H227" s="4"/>
      <c r="I227" s="4"/>
      <c r="J227" s="4"/>
    </row>
    <row r="228" spans="1:10" ht="15" x14ac:dyDescent="0.25">
      <c r="A228" s="4"/>
      <c r="B228" s="4"/>
      <c r="C228" s="4"/>
      <c r="D228" s="4"/>
      <c r="E228" s="4"/>
      <c r="F228" s="4"/>
      <c r="G228" s="4"/>
      <c r="H228" s="4"/>
      <c r="I228" s="4"/>
      <c r="J228" s="4"/>
    </row>
    <row r="229" spans="1:10" ht="15" x14ac:dyDescent="0.25">
      <c r="A229" s="4"/>
      <c r="B229" s="4"/>
      <c r="C229" s="4"/>
      <c r="D229" s="4"/>
      <c r="E229" s="4"/>
      <c r="F229" s="4"/>
      <c r="G229" s="4"/>
      <c r="H229" s="4"/>
      <c r="I229" s="4"/>
      <c r="J229" s="4"/>
    </row>
    <row r="230" spans="1:10" ht="15" x14ac:dyDescent="0.25">
      <c r="A230" s="4"/>
      <c r="B230" s="4"/>
      <c r="C230" s="4"/>
      <c r="D230" s="4"/>
      <c r="E230" s="4"/>
      <c r="F230" s="4"/>
      <c r="G230" s="4"/>
      <c r="H230" s="4"/>
      <c r="I230" s="4"/>
      <c r="J230" s="4"/>
    </row>
    <row r="231" spans="1:10" ht="15" x14ac:dyDescent="0.25">
      <c r="A231" s="4"/>
      <c r="B231" s="4"/>
      <c r="C231" s="4"/>
      <c r="D231" s="4"/>
      <c r="E231" s="4"/>
      <c r="F231" s="4"/>
      <c r="G231" s="4"/>
      <c r="H231" s="4"/>
      <c r="I231" s="4"/>
      <c r="J231" s="4"/>
    </row>
    <row r="232" spans="1:10" ht="15" x14ac:dyDescent="0.25">
      <c r="A232" s="4"/>
      <c r="B232" s="4"/>
      <c r="C232" s="4"/>
      <c r="D232" s="4"/>
      <c r="E232" s="4"/>
      <c r="F232" s="4"/>
      <c r="G232" s="4"/>
      <c r="H232" s="4"/>
      <c r="I232" s="4"/>
      <c r="J232" s="4"/>
    </row>
    <row r="233" spans="1:10" ht="15" x14ac:dyDescent="0.25">
      <c r="A233" s="4"/>
      <c r="B233" s="4"/>
      <c r="C233" s="4"/>
      <c r="D233" s="4"/>
      <c r="E233" s="4"/>
      <c r="F233" s="4"/>
      <c r="G233" s="4"/>
      <c r="H233" s="4"/>
      <c r="I233" s="4"/>
      <c r="J233" s="4"/>
    </row>
    <row r="234" spans="1:10" ht="15" x14ac:dyDescent="0.25">
      <c r="A234" s="4"/>
      <c r="B234" s="4"/>
      <c r="C234" s="4"/>
      <c r="D234" s="4"/>
      <c r="E234" s="4"/>
      <c r="F234" s="4"/>
      <c r="G234" s="4"/>
      <c r="H234" s="4"/>
      <c r="I234" s="4"/>
      <c r="J234" s="4"/>
    </row>
    <row r="235" spans="1:10" ht="15" x14ac:dyDescent="0.25">
      <c r="A235" s="4"/>
      <c r="B235" s="4"/>
      <c r="C235" s="4"/>
      <c r="D235" s="4"/>
      <c r="E235" s="4"/>
      <c r="F235" s="4"/>
      <c r="G235" s="4"/>
      <c r="H235" s="4"/>
      <c r="I235" s="4"/>
      <c r="J235" s="4"/>
    </row>
    <row r="236" spans="1:10" ht="15" x14ac:dyDescent="0.25">
      <c r="A236" s="4"/>
      <c r="B236" s="4"/>
      <c r="C236" s="4"/>
      <c r="D236" s="4"/>
      <c r="E236" s="4"/>
      <c r="F236" s="4"/>
      <c r="G236" s="4"/>
      <c r="H236" s="4"/>
      <c r="I236" s="4"/>
      <c r="J236" s="4"/>
    </row>
    <row r="237" spans="1:10" ht="15" x14ac:dyDescent="0.25">
      <c r="A237" s="4"/>
      <c r="B237" s="4"/>
      <c r="C237" s="4"/>
      <c r="D237" s="4"/>
      <c r="E237" s="4"/>
      <c r="F237" s="4"/>
      <c r="G237" s="4"/>
      <c r="H237" s="4"/>
      <c r="I237" s="4"/>
      <c r="J237" s="4"/>
    </row>
    <row r="238" spans="1:10" ht="15" x14ac:dyDescent="0.25">
      <c r="A238" s="4"/>
      <c r="B238" s="4"/>
      <c r="C238" s="4"/>
      <c r="D238" s="4"/>
      <c r="E238" s="4"/>
      <c r="F238" s="4"/>
      <c r="G238" s="4"/>
      <c r="H238" s="4"/>
      <c r="I238" s="4"/>
      <c r="J238" s="4"/>
    </row>
    <row r="239" spans="1:10" ht="15" x14ac:dyDescent="0.25">
      <c r="A239" s="4"/>
      <c r="B239" s="4"/>
      <c r="C239" s="4"/>
      <c r="D239" s="4"/>
      <c r="E239" s="4"/>
      <c r="F239" s="4"/>
      <c r="G239" s="4"/>
      <c r="H239" s="4"/>
      <c r="I239" s="4"/>
      <c r="J239" s="4"/>
    </row>
    <row r="240" spans="1:10" ht="15" x14ac:dyDescent="0.25">
      <c r="A240" s="4"/>
      <c r="B240" s="4"/>
      <c r="C240" s="4"/>
      <c r="D240" s="4"/>
      <c r="E240" s="4"/>
      <c r="F240" s="4"/>
      <c r="G240" s="4"/>
      <c r="H240" s="4"/>
      <c r="I240" s="4"/>
      <c r="J240" s="4"/>
    </row>
    <row r="241" spans="1:10" ht="15" x14ac:dyDescent="0.25">
      <c r="A241" s="4"/>
      <c r="B241" s="4"/>
      <c r="C241" s="4"/>
      <c r="D241" s="4"/>
      <c r="E241" s="4"/>
      <c r="F241" s="4"/>
      <c r="G241" s="4"/>
      <c r="H241" s="4"/>
      <c r="I241" s="4"/>
      <c r="J241" s="4"/>
    </row>
    <row r="242" spans="1:10" ht="15" x14ac:dyDescent="0.25">
      <c r="A242" s="4"/>
      <c r="B242" s="4"/>
      <c r="C242" s="4"/>
      <c r="D242" s="4"/>
      <c r="E242" s="4"/>
      <c r="F242" s="4"/>
      <c r="G242" s="4"/>
      <c r="H242" s="4"/>
      <c r="I242" s="4"/>
      <c r="J242" s="4"/>
    </row>
    <row r="243" spans="1:10" ht="15" x14ac:dyDescent="0.25">
      <c r="A243" s="4"/>
      <c r="B243" s="4"/>
      <c r="C243" s="4"/>
      <c r="D243" s="4"/>
      <c r="E243" s="4"/>
      <c r="F243" s="4"/>
      <c r="G243" s="4"/>
      <c r="H243" s="4"/>
      <c r="I243" s="4"/>
      <c r="J243" s="4"/>
    </row>
    <row r="244" spans="1:10" ht="15" x14ac:dyDescent="0.25">
      <c r="A244" s="4"/>
      <c r="B244" s="4"/>
      <c r="C244" s="4"/>
      <c r="D244" s="4"/>
      <c r="E244" s="4"/>
      <c r="F244" s="4"/>
      <c r="G244" s="4"/>
      <c r="H244" s="4"/>
      <c r="I244" s="4"/>
      <c r="J244" s="4"/>
    </row>
    <row r="245" spans="1:10" ht="15" x14ac:dyDescent="0.25">
      <c r="A245" s="4"/>
      <c r="B245" s="4"/>
      <c r="C245" s="4"/>
      <c r="D245" s="4"/>
      <c r="E245" s="4"/>
      <c r="F245" s="4"/>
      <c r="G245" s="4"/>
      <c r="H245" s="4"/>
      <c r="I245" s="4"/>
      <c r="J245" s="4"/>
    </row>
    <row r="246" spans="1:10" ht="15" x14ac:dyDescent="0.25">
      <c r="A246" s="4"/>
      <c r="B246" s="4"/>
      <c r="C246" s="4"/>
      <c r="D246" s="4"/>
      <c r="E246" s="4"/>
      <c r="F246" s="4"/>
      <c r="G246" s="4"/>
      <c r="H246" s="4"/>
      <c r="I246" s="4"/>
      <c r="J246" s="4"/>
    </row>
    <row r="247" spans="1:10" ht="15" x14ac:dyDescent="0.25">
      <c r="A247" s="4"/>
      <c r="B247" s="4"/>
      <c r="C247" s="4"/>
      <c r="D247" s="4"/>
      <c r="E247" s="4"/>
      <c r="F247" s="4"/>
      <c r="G247" s="4"/>
      <c r="H247" s="4"/>
      <c r="I247" s="4"/>
      <c r="J247" s="4"/>
    </row>
    <row r="248" spans="1:10" ht="15" x14ac:dyDescent="0.25">
      <c r="A248" s="4"/>
      <c r="B248" s="4"/>
      <c r="C248" s="4"/>
      <c r="D248" s="4"/>
      <c r="E248" s="4"/>
      <c r="F248" s="4"/>
      <c r="G248" s="4"/>
      <c r="H248" s="4"/>
      <c r="I248" s="4"/>
      <c r="J248" s="4"/>
    </row>
    <row r="249" spans="1:10" ht="15" x14ac:dyDescent="0.25">
      <c r="A249" s="4"/>
      <c r="B249" s="4"/>
      <c r="C249" s="4"/>
      <c r="D249" s="4"/>
      <c r="E249" s="4"/>
      <c r="F249" s="4"/>
      <c r="G249" s="4"/>
      <c r="H249" s="4"/>
      <c r="I249" s="4"/>
      <c r="J249" s="4"/>
    </row>
    <row r="250" spans="1:10" ht="15" x14ac:dyDescent="0.25">
      <c r="A250" s="4"/>
      <c r="B250" s="4"/>
      <c r="C250" s="4"/>
      <c r="D250" s="4"/>
      <c r="E250" s="4"/>
      <c r="F250" s="4"/>
      <c r="G250" s="4"/>
      <c r="H250" s="4"/>
      <c r="I250" s="4"/>
      <c r="J250" s="4"/>
    </row>
    <row r="251" spans="1:10" ht="15" x14ac:dyDescent="0.25">
      <c r="A251" s="4"/>
      <c r="B251" s="4"/>
      <c r="C251" s="4"/>
      <c r="D251" s="4"/>
      <c r="E251" s="4"/>
      <c r="F251" s="4"/>
      <c r="G251" s="4"/>
      <c r="H251" s="4"/>
      <c r="I251" s="4"/>
      <c r="J251" s="4"/>
    </row>
    <row r="252" spans="1:10" ht="15" x14ac:dyDescent="0.25">
      <c r="A252" s="4"/>
      <c r="B252" s="4"/>
      <c r="C252" s="4"/>
      <c r="D252" s="4"/>
      <c r="E252" s="4"/>
      <c r="F252" s="4"/>
      <c r="G252" s="4"/>
      <c r="H252" s="4"/>
      <c r="I252" s="4"/>
      <c r="J252" s="4"/>
    </row>
    <row r="253" spans="1:10" ht="15" x14ac:dyDescent="0.25">
      <c r="A253" s="4"/>
      <c r="B253" s="4"/>
      <c r="C253" s="4"/>
      <c r="D253" s="4"/>
      <c r="E253" s="4"/>
      <c r="F253" s="4"/>
      <c r="G253" s="4"/>
      <c r="H253" s="4"/>
      <c r="I253" s="4"/>
      <c r="J253" s="4"/>
    </row>
    <row r="254" spans="1:10" ht="15" x14ac:dyDescent="0.25">
      <c r="A254" s="4"/>
      <c r="B254" s="4"/>
      <c r="C254" s="4"/>
      <c r="D254" s="4"/>
      <c r="E254" s="4"/>
      <c r="F254" s="4"/>
      <c r="G254" s="4"/>
      <c r="H254" s="4"/>
      <c r="I254" s="4"/>
      <c r="J254" s="4"/>
    </row>
    <row r="255" spans="1:10" ht="15" x14ac:dyDescent="0.25">
      <c r="A255" s="4"/>
      <c r="B255" s="4"/>
      <c r="C255" s="4"/>
      <c r="D255" s="4"/>
      <c r="E255" s="4"/>
      <c r="F255" s="4"/>
      <c r="G255" s="4"/>
      <c r="H255" s="4"/>
      <c r="I255" s="4"/>
      <c r="J255" s="4"/>
    </row>
    <row r="256" spans="1:10" ht="15" x14ac:dyDescent="0.25">
      <c r="A256" s="4"/>
      <c r="B256" s="4"/>
      <c r="C256" s="4"/>
      <c r="D256" s="4"/>
      <c r="E256" s="4"/>
      <c r="F256" s="4"/>
      <c r="G256" s="4"/>
      <c r="H256" s="4"/>
      <c r="I256" s="4"/>
      <c r="J256" s="4"/>
    </row>
    <row r="257" spans="1:10" ht="15" x14ac:dyDescent="0.25">
      <c r="A257" s="4"/>
      <c r="B257" s="4"/>
      <c r="C257" s="4"/>
      <c r="D257" s="4"/>
      <c r="E257" s="4"/>
      <c r="F257" s="4"/>
      <c r="G257" s="4"/>
      <c r="H257" s="4"/>
      <c r="I257" s="4"/>
      <c r="J257" s="4"/>
    </row>
    <row r="258" spans="1:10" ht="15" x14ac:dyDescent="0.25">
      <c r="A258" s="4"/>
      <c r="B258" s="4"/>
      <c r="C258" s="4"/>
      <c r="D258" s="4"/>
      <c r="E258" s="4"/>
      <c r="F258" s="4"/>
      <c r="G258" s="4"/>
      <c r="H258" s="4"/>
      <c r="I258" s="4"/>
      <c r="J258" s="4"/>
    </row>
    <row r="259" spans="1:10" ht="15" x14ac:dyDescent="0.25">
      <c r="A259" s="4"/>
      <c r="B259" s="4"/>
      <c r="C259" s="4"/>
      <c r="D259" s="4"/>
      <c r="E259" s="4"/>
      <c r="F259" s="4"/>
      <c r="G259" s="4"/>
      <c r="H259" s="4"/>
      <c r="I259" s="4"/>
      <c r="J259" s="4"/>
    </row>
    <row r="260" spans="1:10" ht="15" x14ac:dyDescent="0.25">
      <c r="A260" s="4"/>
      <c r="B260" s="4"/>
      <c r="C260" s="4"/>
      <c r="D260" s="4"/>
      <c r="E260" s="4"/>
      <c r="F260" s="4"/>
      <c r="G260" s="4"/>
      <c r="H260" s="4"/>
      <c r="I260" s="4"/>
      <c r="J260" s="4"/>
    </row>
    <row r="261" spans="1:10" ht="15" x14ac:dyDescent="0.25">
      <c r="A261" s="4"/>
      <c r="B261" s="4"/>
      <c r="C261" s="4"/>
      <c r="D261" s="4"/>
      <c r="E261" s="4"/>
      <c r="F261" s="4"/>
      <c r="G261" s="4"/>
      <c r="H261" s="4"/>
      <c r="I261" s="4"/>
      <c r="J261" s="4"/>
    </row>
    <row r="262" spans="1:10" ht="15" x14ac:dyDescent="0.25">
      <c r="A262" s="4"/>
      <c r="B262" s="4"/>
      <c r="C262" s="4"/>
      <c r="D262" s="4"/>
      <c r="E262" s="4"/>
      <c r="F262" s="4"/>
      <c r="G262" s="4"/>
      <c r="H262" s="4"/>
      <c r="I262" s="4"/>
      <c r="J262" s="4"/>
    </row>
    <row r="263" spans="1:10" ht="15" x14ac:dyDescent="0.25">
      <c r="A263" s="4"/>
      <c r="B263" s="4"/>
      <c r="C263" s="4"/>
      <c r="D263" s="4"/>
      <c r="E263" s="4"/>
      <c r="F263" s="4"/>
      <c r="G263" s="4"/>
      <c r="H263" s="4"/>
      <c r="I263" s="4"/>
      <c r="J263" s="4"/>
    </row>
    <row r="264" spans="1:10" ht="15" x14ac:dyDescent="0.25">
      <c r="A264" s="4"/>
      <c r="B264" s="4"/>
      <c r="C264" s="4"/>
      <c r="D264" s="4"/>
      <c r="E264" s="4"/>
      <c r="F264" s="4"/>
      <c r="G264" s="4"/>
      <c r="H264" s="4"/>
      <c r="I264" s="4"/>
      <c r="J264" s="4"/>
    </row>
    <row r="265" spans="1:10" ht="15" x14ac:dyDescent="0.25">
      <c r="A265" s="4"/>
      <c r="B265" s="4"/>
      <c r="C265" s="4"/>
      <c r="D265" s="4"/>
      <c r="E265" s="4"/>
      <c r="F265" s="4"/>
      <c r="G265" s="4"/>
      <c r="H265" s="4"/>
      <c r="I265" s="4"/>
      <c r="J265" s="4"/>
    </row>
    <row r="266" spans="1:10" ht="15" x14ac:dyDescent="0.25">
      <c r="A266" s="4"/>
      <c r="B266" s="4"/>
      <c r="C266" s="4"/>
      <c r="D266" s="4"/>
      <c r="E266" s="4"/>
      <c r="F266" s="4"/>
      <c r="G266" s="4"/>
      <c r="H266" s="4"/>
      <c r="I266" s="4"/>
      <c r="J266" s="4"/>
    </row>
    <row r="267" spans="1:10" ht="15" x14ac:dyDescent="0.25">
      <c r="A267" s="4"/>
      <c r="B267" s="4"/>
      <c r="C267" s="4"/>
      <c r="D267" s="4"/>
      <c r="E267" s="4"/>
      <c r="F267" s="4"/>
      <c r="G267" s="4"/>
      <c r="H267" s="4"/>
      <c r="I267" s="4"/>
      <c r="J267" s="4"/>
    </row>
    <row r="268" spans="1:10" ht="15" x14ac:dyDescent="0.25">
      <c r="A268" s="4"/>
      <c r="B268" s="4"/>
      <c r="C268" s="4"/>
      <c r="D268" s="4"/>
      <c r="E268" s="4"/>
      <c r="F268" s="4"/>
      <c r="G268" s="4"/>
      <c r="H268" s="4"/>
      <c r="I268" s="4"/>
      <c r="J268" s="4"/>
    </row>
    <row r="269" spans="1:10" ht="15" x14ac:dyDescent="0.25">
      <c r="A269" s="4"/>
      <c r="B269" s="4"/>
      <c r="C269" s="4"/>
      <c r="D269" s="4"/>
      <c r="E269" s="4"/>
      <c r="F269" s="4"/>
      <c r="G269" s="4"/>
      <c r="H269" s="4"/>
      <c r="I269" s="4"/>
      <c r="J269" s="4"/>
    </row>
    <row r="270" spans="1:10" ht="15" x14ac:dyDescent="0.25">
      <c r="A270" s="4"/>
      <c r="B270" s="4"/>
      <c r="C270" s="4"/>
      <c r="D270" s="4"/>
      <c r="E270" s="4"/>
      <c r="F270" s="4"/>
      <c r="G270" s="4"/>
      <c r="H270" s="4"/>
      <c r="I270" s="4"/>
      <c r="J270" s="4"/>
    </row>
    <row r="271" spans="1:10" ht="15" x14ac:dyDescent="0.25">
      <c r="A271" s="4"/>
      <c r="B271" s="4"/>
      <c r="C271" s="4"/>
      <c r="D271" s="4"/>
      <c r="E271" s="4"/>
      <c r="F271" s="4"/>
      <c r="G271" s="4"/>
      <c r="H271" s="4"/>
      <c r="I271" s="4"/>
      <c r="J271" s="4"/>
    </row>
    <row r="272" spans="1:10" ht="15" x14ac:dyDescent="0.25">
      <c r="A272" s="4"/>
      <c r="B272" s="4"/>
      <c r="C272" s="4"/>
      <c r="D272" s="4"/>
      <c r="E272" s="4"/>
      <c r="F272" s="4"/>
      <c r="G272" s="4"/>
      <c r="H272" s="4"/>
      <c r="I272" s="4"/>
      <c r="J272" s="4"/>
    </row>
    <row r="273" spans="1:10" ht="15" x14ac:dyDescent="0.25">
      <c r="A273" s="4"/>
      <c r="B273" s="4"/>
      <c r="C273" s="4"/>
      <c r="D273" s="4"/>
      <c r="E273" s="4"/>
      <c r="F273" s="4"/>
      <c r="G273" s="4"/>
      <c r="H273" s="4"/>
      <c r="I273" s="4"/>
      <c r="J273" s="4"/>
    </row>
    <row r="274" spans="1:10" ht="15" x14ac:dyDescent="0.25">
      <c r="A274" s="4"/>
      <c r="B274" s="4"/>
      <c r="C274" s="4"/>
      <c r="D274" s="4"/>
      <c r="E274" s="4"/>
      <c r="F274" s="4"/>
      <c r="G274" s="4"/>
      <c r="H274" s="4"/>
      <c r="I274" s="4"/>
      <c r="J274" s="4"/>
    </row>
    <row r="275" spans="1:10" ht="15" x14ac:dyDescent="0.25">
      <c r="A275" s="4"/>
      <c r="B275" s="4"/>
      <c r="C275" s="4"/>
      <c r="D275" s="4"/>
      <c r="E275" s="4"/>
      <c r="F275" s="4"/>
      <c r="G275" s="4"/>
      <c r="H275" s="4"/>
      <c r="I275" s="4"/>
      <c r="J275" s="4"/>
    </row>
    <row r="276" spans="1:10" ht="15" x14ac:dyDescent="0.25">
      <c r="A276" s="4"/>
      <c r="B276" s="4"/>
      <c r="C276" s="4"/>
      <c r="D276" s="4"/>
      <c r="E276" s="4"/>
      <c r="F276" s="4"/>
      <c r="G276" s="4"/>
      <c r="H276" s="4"/>
      <c r="I276" s="4"/>
      <c r="J276" s="4"/>
    </row>
    <row r="277" spans="1:10" ht="15" x14ac:dyDescent="0.25">
      <c r="A277" s="4"/>
      <c r="B277" s="4"/>
      <c r="C277" s="4"/>
      <c r="D277" s="4"/>
      <c r="E277" s="4"/>
      <c r="F277" s="4"/>
      <c r="G277" s="4"/>
      <c r="H277" s="4"/>
      <c r="I277" s="4"/>
      <c r="J277" s="4"/>
    </row>
    <row r="278" spans="1:10" ht="15" x14ac:dyDescent="0.25">
      <c r="A278" s="4"/>
      <c r="B278" s="4"/>
      <c r="C278" s="4"/>
      <c r="D278" s="4"/>
      <c r="E278" s="4"/>
      <c r="F278" s="4"/>
      <c r="G278" s="4"/>
      <c r="H278" s="4"/>
      <c r="I278" s="4"/>
      <c r="J278" s="4"/>
    </row>
    <row r="279" spans="1:10" ht="15" x14ac:dyDescent="0.25">
      <c r="A279" s="4"/>
      <c r="B279" s="4"/>
      <c r="C279" s="4"/>
      <c r="D279" s="4"/>
      <c r="E279" s="4"/>
      <c r="F279" s="4"/>
      <c r="G279" s="4"/>
      <c r="H279" s="4"/>
      <c r="I279" s="4"/>
      <c r="J279" s="4"/>
    </row>
    <row r="280" spans="1:10" ht="15" x14ac:dyDescent="0.25">
      <c r="A280" s="4"/>
      <c r="B280" s="4"/>
      <c r="C280" s="4"/>
      <c r="D280" s="4"/>
      <c r="E280" s="4"/>
      <c r="F280" s="4"/>
      <c r="G280" s="4"/>
      <c r="H280" s="4"/>
      <c r="I280" s="4"/>
      <c r="J280" s="4"/>
    </row>
    <row r="281" spans="1:10" ht="15" x14ac:dyDescent="0.25">
      <c r="A281" s="4"/>
      <c r="B281" s="4"/>
      <c r="C281" s="4"/>
      <c r="D281" s="4"/>
      <c r="E281" s="4"/>
      <c r="F281" s="4"/>
      <c r="G281" s="4"/>
      <c r="H281" s="4"/>
      <c r="I281" s="4"/>
      <c r="J281" s="4"/>
    </row>
    <row r="282" spans="1:10" ht="15" x14ac:dyDescent="0.25">
      <c r="A282" s="4"/>
      <c r="B282" s="4"/>
      <c r="C282" s="4"/>
      <c r="D282" s="4"/>
      <c r="E282" s="4"/>
      <c r="F282" s="4"/>
      <c r="G282" s="4"/>
      <c r="H282" s="4"/>
      <c r="I282" s="4"/>
      <c r="J282" s="4"/>
    </row>
    <row r="283" spans="1:10" ht="15" x14ac:dyDescent="0.25">
      <c r="A283" s="4"/>
      <c r="B283" s="4"/>
      <c r="C283" s="4"/>
      <c r="D283" s="4"/>
      <c r="E283" s="4"/>
      <c r="F283" s="4"/>
      <c r="G283" s="4"/>
      <c r="H283" s="4"/>
      <c r="I283" s="4"/>
      <c r="J283" s="4"/>
    </row>
    <row r="284" spans="1:10" ht="15" x14ac:dyDescent="0.25">
      <c r="A284" s="4"/>
      <c r="B284" s="4"/>
      <c r="C284" s="4"/>
      <c r="D284" s="4"/>
      <c r="E284" s="4"/>
      <c r="F284" s="4"/>
      <c r="G284" s="4"/>
      <c r="H284" s="4"/>
      <c r="I284" s="4"/>
      <c r="J284" s="4"/>
    </row>
    <row r="285" spans="1:10" ht="15" x14ac:dyDescent="0.25">
      <c r="A285" s="4"/>
      <c r="B285" s="4"/>
      <c r="C285" s="4"/>
      <c r="D285" s="4"/>
      <c r="E285" s="4"/>
      <c r="F285" s="4"/>
      <c r="G285" s="4"/>
      <c r="H285" s="4"/>
      <c r="I285" s="4"/>
      <c r="J285" s="4"/>
    </row>
    <row r="286" spans="1:10" ht="15" x14ac:dyDescent="0.25">
      <c r="A286" s="4"/>
      <c r="B286" s="4"/>
      <c r="C286" s="4"/>
      <c r="D286" s="4"/>
      <c r="E286" s="4"/>
      <c r="F286" s="4"/>
      <c r="G286" s="4"/>
      <c r="H286" s="4"/>
      <c r="I286" s="4"/>
      <c r="J286" s="4"/>
    </row>
    <row r="287" spans="1:10" ht="15" x14ac:dyDescent="0.25">
      <c r="A287" s="4"/>
      <c r="B287" s="4"/>
      <c r="C287" s="4"/>
      <c r="D287" s="4"/>
      <c r="E287" s="4"/>
      <c r="F287" s="4"/>
      <c r="G287" s="4"/>
      <c r="H287" s="4"/>
      <c r="I287" s="4"/>
      <c r="J287" s="4"/>
    </row>
    <row r="288" spans="1:10" ht="15" x14ac:dyDescent="0.25">
      <c r="A288" s="4"/>
      <c r="B288" s="4"/>
      <c r="C288" s="4"/>
      <c r="D288" s="4"/>
      <c r="E288" s="4"/>
      <c r="F288" s="4"/>
      <c r="G288" s="4"/>
      <c r="H288" s="4"/>
      <c r="I288" s="4"/>
      <c r="J288" s="4"/>
    </row>
    <row r="289" spans="1:10" ht="15" x14ac:dyDescent="0.25">
      <c r="A289" s="4"/>
      <c r="B289" s="4"/>
      <c r="C289" s="4"/>
      <c r="D289" s="4"/>
      <c r="E289" s="4"/>
      <c r="F289" s="4"/>
      <c r="G289" s="4"/>
      <c r="H289" s="4"/>
      <c r="I289" s="4"/>
      <c r="J289" s="4"/>
    </row>
    <row r="290" spans="1:10" ht="15" x14ac:dyDescent="0.25">
      <c r="A290" s="4"/>
      <c r="B290" s="4"/>
      <c r="C290" s="4"/>
      <c r="D290" s="4"/>
      <c r="E290" s="4"/>
      <c r="F290" s="4"/>
      <c r="G290" s="4"/>
      <c r="H290" s="4"/>
      <c r="I290" s="4"/>
      <c r="J290" s="4"/>
    </row>
    <row r="291" spans="1:10" ht="15" x14ac:dyDescent="0.25">
      <c r="A291" s="4"/>
      <c r="B291" s="4"/>
      <c r="C291" s="4"/>
      <c r="D291" s="4"/>
      <c r="E291" s="4"/>
      <c r="F291" s="4"/>
      <c r="G291" s="4"/>
      <c r="H291" s="4"/>
      <c r="I291" s="4"/>
      <c r="J291" s="4"/>
    </row>
    <row r="292" spans="1:10" ht="15" x14ac:dyDescent="0.25">
      <c r="A292" s="4"/>
      <c r="B292" s="4"/>
      <c r="C292" s="4"/>
      <c r="D292" s="4"/>
      <c r="E292" s="4"/>
      <c r="F292" s="4"/>
      <c r="G292" s="4"/>
      <c r="H292" s="4"/>
      <c r="I292" s="4"/>
      <c r="J292" s="4"/>
    </row>
    <row r="293" spans="1:10" ht="15" x14ac:dyDescent="0.25">
      <c r="A293" s="4"/>
      <c r="B293" s="4"/>
      <c r="C293" s="4"/>
      <c r="D293" s="4"/>
      <c r="E293" s="4"/>
      <c r="F293" s="4"/>
      <c r="G293" s="4"/>
      <c r="H293" s="4"/>
      <c r="I293" s="4"/>
      <c r="J293" s="4"/>
    </row>
    <row r="294" spans="1:10" ht="15" x14ac:dyDescent="0.25">
      <c r="A294" s="4"/>
      <c r="B294" s="4"/>
      <c r="C294" s="4"/>
      <c r="D294" s="4"/>
      <c r="E294" s="4"/>
      <c r="F294" s="4"/>
      <c r="G294" s="4"/>
      <c r="H294" s="4"/>
      <c r="I294" s="4"/>
      <c r="J294" s="4"/>
    </row>
    <row r="295" spans="1:10" ht="15" x14ac:dyDescent="0.25">
      <c r="A295" s="4"/>
      <c r="B295" s="4"/>
      <c r="C295" s="4"/>
      <c r="D295" s="4"/>
      <c r="E295" s="4"/>
      <c r="F295" s="4"/>
      <c r="G295" s="4"/>
      <c r="H295" s="4"/>
      <c r="I295" s="4"/>
      <c r="J295" s="4"/>
    </row>
    <row r="296" spans="1:10" ht="15" x14ac:dyDescent="0.25">
      <c r="A296" s="4"/>
      <c r="B296" s="4"/>
      <c r="C296" s="4"/>
      <c r="D296" s="4"/>
      <c r="E296" s="4"/>
      <c r="F296" s="4"/>
      <c r="G296" s="4"/>
      <c r="H296" s="4"/>
      <c r="I296" s="4"/>
      <c r="J296" s="4"/>
    </row>
    <row r="297" spans="1:10" ht="15" x14ac:dyDescent="0.25">
      <c r="A297" s="4"/>
      <c r="B297" s="4"/>
      <c r="C297" s="4"/>
      <c r="D297" s="4"/>
      <c r="E297" s="4"/>
      <c r="F297" s="4"/>
      <c r="G297" s="4"/>
      <c r="H297" s="4"/>
      <c r="I297" s="4"/>
      <c r="J297" s="4"/>
    </row>
    <row r="298" spans="1:10" ht="15" x14ac:dyDescent="0.25">
      <c r="A298" s="4"/>
      <c r="B298" s="4"/>
      <c r="C298" s="4"/>
      <c r="D298" s="4"/>
      <c r="E298" s="4"/>
      <c r="F298" s="4"/>
      <c r="G298" s="4"/>
      <c r="H298" s="4"/>
      <c r="I298" s="4"/>
      <c r="J298" s="4"/>
    </row>
    <row r="299" spans="1:10" ht="15" x14ac:dyDescent="0.25">
      <c r="A299" s="4"/>
      <c r="B299" s="4"/>
      <c r="C299" s="4"/>
      <c r="D299" s="4"/>
      <c r="E299" s="4"/>
      <c r="F299" s="4"/>
      <c r="G299" s="4"/>
      <c r="H299" s="4"/>
      <c r="I299" s="4"/>
      <c r="J299" s="4"/>
    </row>
    <row r="300" spans="1:10" ht="15" x14ac:dyDescent="0.25">
      <c r="A300" s="4"/>
      <c r="B300" s="4"/>
      <c r="C300" s="4"/>
      <c r="D300" s="4"/>
      <c r="E300" s="4"/>
      <c r="F300" s="4"/>
      <c r="G300" s="4"/>
      <c r="H300" s="4"/>
      <c r="I300" s="4"/>
      <c r="J300" s="4"/>
    </row>
  </sheetData>
  <protectedRanges>
    <protectedRange sqref="G86:J86" name="Range32"/>
    <protectedRange sqref="G85:J85" name="Range30"/>
    <protectedRange sqref="J120" name="Range28"/>
    <protectedRange sqref="C117:J117" name="Range26"/>
    <protectedRange sqref="J110:J112" name="Range24"/>
    <protectedRange sqref="J104:J106" name="Range22"/>
    <protectedRange sqref="J70:J72" name="Range20"/>
    <protectedRange sqref="H70:H72" name="Range18"/>
    <protectedRange sqref="J56" name="Range16"/>
    <protectedRange sqref="G49:J50" name="Range14"/>
    <protectedRange sqref="C45:D45" name="Range12"/>
    <protectedRange sqref="I37:J39" name="Range10"/>
    <protectedRange sqref="I34:J36" name="Range8"/>
    <protectedRange sqref="I27:J30" name="Range6"/>
    <protectedRange sqref="I25:J25" name="Range4"/>
    <protectedRange sqref="H16:I16" name="Range2"/>
    <protectedRange sqref="C16:F16" name="Range1"/>
    <protectedRange sqref="I24:J24" name="Range3"/>
    <protectedRange sqref="G27:H30" name="Range5"/>
    <protectedRange sqref="G34:H36" name="Range7"/>
    <protectedRange sqref="G37:H39" name="Range9"/>
    <protectedRange sqref="A45:B45" name="Range11"/>
    <protectedRange sqref="E45:J45" name="Range13"/>
    <protectedRange sqref="G51:J53" name="Range15"/>
    <protectedRange sqref="J64" name="Range17"/>
    <protectedRange sqref="I70:I72" name="Range19"/>
    <protectedRange sqref="J101:J103" name="Range21"/>
    <protectedRange sqref="J107:J109" name="Range23"/>
    <protectedRange sqref="C116:J116" name="Range25"/>
    <protectedRange sqref="C120:H120" name="Range27"/>
    <protectedRange sqref="E85:F85" name="Range29"/>
    <protectedRange sqref="E86:F86" name="Range31"/>
  </protectedRanges>
  <mergeCells count="230">
    <mergeCell ref="A1:J1"/>
    <mergeCell ref="C120:H120"/>
    <mergeCell ref="A119:J119"/>
    <mergeCell ref="A120:B120"/>
    <mergeCell ref="G64:I64"/>
    <mergeCell ref="A93:J93"/>
    <mergeCell ref="B94:C94"/>
    <mergeCell ref="B95:C96"/>
    <mergeCell ref="B97:C97"/>
    <mergeCell ref="A98:J98"/>
    <mergeCell ref="A99:J99"/>
    <mergeCell ref="E69:G69"/>
    <mergeCell ref="E70:G70"/>
    <mergeCell ref="E71:G71"/>
    <mergeCell ref="E72:G72"/>
    <mergeCell ref="H69:J69"/>
    <mergeCell ref="H70:H72"/>
    <mergeCell ref="I70:I72"/>
    <mergeCell ref="J70:J72"/>
    <mergeCell ref="G86:J86"/>
    <mergeCell ref="A107:A109"/>
    <mergeCell ref="C82:D82"/>
    <mergeCell ref="A110:A112"/>
    <mergeCell ref="H107:I109"/>
    <mergeCell ref="J107:J109"/>
    <mergeCell ref="A91:B91"/>
    <mergeCell ref="D95:F96"/>
    <mergeCell ref="H100:I100"/>
    <mergeCell ref="G95:J96"/>
    <mergeCell ref="I90:J90"/>
    <mergeCell ref="A104:A106"/>
    <mergeCell ref="H104:I106"/>
    <mergeCell ref="A114:J114"/>
    <mergeCell ref="A118:J118"/>
    <mergeCell ref="E89:H89"/>
    <mergeCell ref="E90:H90"/>
    <mergeCell ref="A92:J92"/>
    <mergeCell ref="B100:G100"/>
    <mergeCell ref="B101:G103"/>
    <mergeCell ref="H101:I103"/>
    <mergeCell ref="J101:J103"/>
    <mergeCell ref="A89:B89"/>
    <mergeCell ref="G94:J94"/>
    <mergeCell ref="I91:J91"/>
    <mergeCell ref="E91:H91"/>
    <mergeCell ref="A90:B90"/>
    <mergeCell ref="C91:D91"/>
    <mergeCell ref="A116:B116"/>
    <mergeCell ref="A117:B117"/>
    <mergeCell ref="G97:J97"/>
    <mergeCell ref="A101:A103"/>
    <mergeCell ref="D97:F97"/>
    <mergeCell ref="B107:G108"/>
    <mergeCell ref="B110:G112"/>
    <mergeCell ref="H110:I112"/>
    <mergeCell ref="J110:J112"/>
    <mergeCell ref="A95:A96"/>
    <mergeCell ref="A10:J10"/>
    <mergeCell ref="A11:J11"/>
    <mergeCell ref="A12:J12"/>
    <mergeCell ref="A13:J13"/>
    <mergeCell ref="A14:J14"/>
    <mergeCell ref="I25:J25"/>
    <mergeCell ref="I24:J24"/>
    <mergeCell ref="I33:J33"/>
    <mergeCell ref="A32:J32"/>
    <mergeCell ref="C33:F33"/>
    <mergeCell ref="G33:H33"/>
    <mergeCell ref="C26:H26"/>
    <mergeCell ref="I26:J26"/>
    <mergeCell ref="A27:B30"/>
    <mergeCell ref="I27:J30"/>
    <mergeCell ref="A15:J15"/>
    <mergeCell ref="G24:H24"/>
    <mergeCell ref="A19:J19"/>
    <mergeCell ref="G27:H30"/>
    <mergeCell ref="C27:F27"/>
    <mergeCell ref="C29:F29"/>
    <mergeCell ref="C30:F30"/>
    <mergeCell ref="A23:B23"/>
    <mergeCell ref="H16:I16"/>
    <mergeCell ref="H17:I17"/>
    <mergeCell ref="G25:H25"/>
    <mergeCell ref="B18:J18"/>
    <mergeCell ref="A16:A18"/>
    <mergeCell ref="C16:F16"/>
    <mergeCell ref="C17:F17"/>
    <mergeCell ref="A20:J20"/>
    <mergeCell ref="A21:J21"/>
    <mergeCell ref="I23:J23"/>
    <mergeCell ref="A22:J22"/>
    <mergeCell ref="A24:B25"/>
    <mergeCell ref="C23:F23"/>
    <mergeCell ref="C24:F24"/>
    <mergeCell ref="B2:H2"/>
    <mergeCell ref="A4:J4"/>
    <mergeCell ref="A5:J5"/>
    <mergeCell ref="A6:J6"/>
    <mergeCell ref="A7:J7"/>
    <mergeCell ref="B3:H3"/>
    <mergeCell ref="I3:J3"/>
    <mergeCell ref="A8:J8"/>
    <mergeCell ref="A9:J9"/>
    <mergeCell ref="C71:D71"/>
    <mergeCell ref="C70:D70"/>
    <mergeCell ref="G84:J84"/>
    <mergeCell ref="A60:B60"/>
    <mergeCell ref="C60:J60"/>
    <mergeCell ref="E76:J76"/>
    <mergeCell ref="A87:J87"/>
    <mergeCell ref="A74:J74"/>
    <mergeCell ref="A80:J80"/>
    <mergeCell ref="A81:J81"/>
    <mergeCell ref="C72:D72"/>
    <mergeCell ref="C64:F64"/>
    <mergeCell ref="A66:B66"/>
    <mergeCell ref="G66:K66"/>
    <mergeCell ref="G83:J83"/>
    <mergeCell ref="G85:J85"/>
    <mergeCell ref="G58:J58"/>
    <mergeCell ref="A55:B59"/>
    <mergeCell ref="A54:B54"/>
    <mergeCell ref="C54:J54"/>
    <mergeCell ref="D94:F94"/>
    <mergeCell ref="G59:J59"/>
    <mergeCell ref="C65:F65"/>
    <mergeCell ref="E86:F86"/>
    <mergeCell ref="E85:F85"/>
    <mergeCell ref="A61:B65"/>
    <mergeCell ref="C90:D90"/>
    <mergeCell ref="C77:D77"/>
    <mergeCell ref="C89:D89"/>
    <mergeCell ref="I89:J89"/>
    <mergeCell ref="C59:F59"/>
    <mergeCell ref="A88:J88"/>
    <mergeCell ref="A73:J73"/>
    <mergeCell ref="G82:J82"/>
    <mergeCell ref="E82:F82"/>
    <mergeCell ref="C86:D86"/>
    <mergeCell ref="C85:D85"/>
    <mergeCell ref="A72:B72"/>
    <mergeCell ref="A78:B78"/>
    <mergeCell ref="A79:J79"/>
    <mergeCell ref="E42:J42"/>
    <mergeCell ref="A41:J41"/>
    <mergeCell ref="E44:J44"/>
    <mergeCell ref="E43:J43"/>
    <mergeCell ref="A43:B43"/>
    <mergeCell ref="A44:B44"/>
    <mergeCell ref="A45:B45"/>
    <mergeCell ref="G57:J57"/>
    <mergeCell ref="G55:J55"/>
    <mergeCell ref="G56:I56"/>
    <mergeCell ref="C45:D45"/>
    <mergeCell ref="E49:F50"/>
    <mergeCell ref="C53:D53"/>
    <mergeCell ref="G49:J50"/>
    <mergeCell ref="G51:J53"/>
    <mergeCell ref="I34:J36"/>
    <mergeCell ref="C37:F39"/>
    <mergeCell ref="G37:H39"/>
    <mergeCell ref="A34:B36"/>
    <mergeCell ref="C34:F36"/>
    <mergeCell ref="G23:H23"/>
    <mergeCell ref="E53:F53"/>
    <mergeCell ref="G48:J48"/>
    <mergeCell ref="C48:F48"/>
    <mergeCell ref="A47:J47"/>
    <mergeCell ref="C25:F25"/>
    <mergeCell ref="A48:B48"/>
    <mergeCell ref="C49:D50"/>
    <mergeCell ref="C51:D52"/>
    <mergeCell ref="E51:F52"/>
    <mergeCell ref="A49:B53"/>
    <mergeCell ref="G34:H36"/>
    <mergeCell ref="A31:J31"/>
    <mergeCell ref="A46:J46"/>
    <mergeCell ref="E45:J45"/>
    <mergeCell ref="C43:D43"/>
    <mergeCell ref="A40:J40"/>
    <mergeCell ref="A42:B42"/>
    <mergeCell ref="C42:D42"/>
    <mergeCell ref="C116:J116"/>
    <mergeCell ref="C117:J117"/>
    <mergeCell ref="A37:B39"/>
    <mergeCell ref="C44:D44"/>
    <mergeCell ref="C55:F55"/>
    <mergeCell ref="C56:F56"/>
    <mergeCell ref="C57:F57"/>
    <mergeCell ref="C58:F58"/>
    <mergeCell ref="A115:B115"/>
    <mergeCell ref="E75:K75"/>
    <mergeCell ref="E77:K77"/>
    <mergeCell ref="E78:K78"/>
    <mergeCell ref="A86:B86"/>
    <mergeCell ref="A85:B85"/>
    <mergeCell ref="A82:B82"/>
    <mergeCell ref="A83:B83"/>
    <mergeCell ref="A84:B84"/>
    <mergeCell ref="C83:D83"/>
    <mergeCell ref="C78:D78"/>
    <mergeCell ref="E83:F83"/>
    <mergeCell ref="B104:G106"/>
    <mergeCell ref="J104:J106"/>
    <mergeCell ref="C62:F62"/>
    <mergeCell ref="I37:J39"/>
    <mergeCell ref="A121:J121"/>
    <mergeCell ref="A113:J113"/>
    <mergeCell ref="G61:J61"/>
    <mergeCell ref="G62:J62"/>
    <mergeCell ref="G63:J63"/>
    <mergeCell ref="G65:J65"/>
    <mergeCell ref="A76:B76"/>
    <mergeCell ref="C76:D76"/>
    <mergeCell ref="A75:B75"/>
    <mergeCell ref="C75:D75"/>
    <mergeCell ref="A70:B70"/>
    <mergeCell ref="A71:B71"/>
    <mergeCell ref="A69:B69"/>
    <mergeCell ref="C69:D69"/>
    <mergeCell ref="A77:B77"/>
    <mergeCell ref="A67:J67"/>
    <mergeCell ref="A68:J68"/>
    <mergeCell ref="B109:G109"/>
    <mergeCell ref="C66:F66"/>
    <mergeCell ref="C61:F61"/>
    <mergeCell ref="C63:F63"/>
    <mergeCell ref="E84:F84"/>
    <mergeCell ref="C84:D84"/>
    <mergeCell ref="C115:J115"/>
  </mergeCells>
  <dataValidations xWindow="804" yWindow="665" count="9">
    <dataValidation allowBlank="1" showInputMessage="1" showErrorMessage="1" prompt="Assurance Page must be signed by the Principal" sqref="B16" xr:uid="{00000000-0002-0000-0000-000004000000}"/>
    <dataValidation allowBlank="1" showInputMessage="1" showErrorMessage="1" prompt="Check all that applies " sqref="C54" xr:uid="{00000000-0002-0000-0000-000016000000}"/>
    <dataValidation allowBlank="1" showInputMessage="1" showErrorMessage="1" prompt="Select documentation of meeting/activity from drop-down menu (back-up documentaiton required)" sqref="K69:L69" xr:uid="{00000000-0002-0000-0000-000017000000}"/>
    <dataValidation type="list" allowBlank="1" showInputMessage="1" showErrorMessage="1" sqref="P32" xr:uid="{00000000-0002-0000-0000-00001C000000}">
      <formula1>TFrame</formula1>
    </dataValidation>
    <dataValidation allowBlank="1" showErrorMessage="1" prompt="Please select &quot;Activity&quot; from the drop-down menu." sqref="C43:D44" xr:uid="{00000000-0002-0000-0000-000000000000}"/>
    <dataValidation allowBlank="1" showErrorMessage="1" sqref="E43:J45" xr:uid="{00000000-0002-0000-0000-000001000000}"/>
    <dataValidation allowBlank="1" showInputMessage="1" showErrorMessage="1" prompt="The letter should be in multiple languages and include the disclaimer for accessibility and accomodations._x000a_" sqref="J101:J103" xr:uid="{8B5E0333-48BE-4CBA-9BE6-292104A07B69}"/>
    <dataValidation allowBlank="1" showInputMessage="1" showErrorMessage="1" prompt="Samples should include completed surveys in each of the following languages: English, Spanish, and Haitian-Creole." sqref="J110:J112" xr:uid="{68191748-000A-4FB9-89F8-A9B5ABD11A51}"/>
    <dataValidation allowBlank="1" showInputMessage="1" showErrorMessage="1" prompt="Assurance Page must be signed by the Principal or Designee. Electronic signature is accepted._x000a_Please ensure that all versions are signed and dated." sqref="C16:F16" xr:uid="{D4C8D6E3-60E7-4736-B133-809D08929DCE}"/>
  </dataValidations>
  <hyperlinks>
    <hyperlink ref="B109" r:id="rId1" location="!/fullWidth/3937" xr:uid="{20AC4328-D941-4CF9-B031-10353D391ACF}"/>
    <hyperlink ref="J56" r:id="rId2" xr:uid="{84A1DC68-FE02-4A39-B1E3-0E159F29F3CD}"/>
  </hyperlinks>
  <printOptions horizontalCentered="1"/>
  <pageMargins left="0.5" right="0.25" top="1.25" bottom="0.5" header="0.3" footer="0.3"/>
  <pageSetup scale="97" fitToHeight="0" orientation="portrait" horizontalDpi="1200" verticalDpi="1200" r:id="rId3"/>
  <headerFooter>
    <oddHeader>&amp;L&amp;G&amp;C&amp;"Arial Narrow,Bold"MIAMI-DADE COUNTY PUBLIC SCHOOLS 
2021-2022 TITLE I SCHOOL-LEVEL PARENT AND FAMILY ENGAGEMENT PLAN (PFEP)&amp;R
&amp;G</oddHeader>
    <oddFooter>&amp;R
&amp;P</oddFooter>
  </headerFooter>
  <rowBreaks count="3" manualBreakCount="3">
    <brk id="18" max="9" man="1"/>
    <brk id="45" max="16383" man="1"/>
    <brk id="66" max="16383" man="1"/>
  </rowBreaks>
  <drawing r:id="rId4"/>
  <legacyDrawing r:id="rId5"/>
  <legacyDrawingHF r:id="rId6"/>
  <oleObjects>
    <mc:AlternateContent xmlns:mc="http://schemas.openxmlformats.org/markup-compatibility/2006">
      <mc:Choice Requires="x14">
        <oleObject progId="Acrobat Document" dvAspect="DVASPECT_ICON" shapeId="1825" r:id="rId7">
          <objectPr defaultSize="0" autoPict="0" r:id="rId8">
            <anchor moveWithCells="1">
              <from>
                <xdr:col>6</xdr:col>
                <xdr:colOff>28575</xdr:colOff>
                <xdr:row>47</xdr:row>
                <xdr:rowOff>190500</xdr:rowOff>
              </from>
              <to>
                <xdr:col>10</xdr:col>
                <xdr:colOff>0</xdr:colOff>
                <xdr:row>49</xdr:row>
                <xdr:rowOff>666750</xdr:rowOff>
              </to>
            </anchor>
          </objectPr>
        </oleObject>
      </mc:Choice>
      <mc:Fallback>
        <oleObject progId="Acrobat Document" dvAspect="DVASPECT_ICON" shapeId="1825" r:id="rId7"/>
      </mc:Fallback>
    </mc:AlternateContent>
    <mc:AlternateContent xmlns:mc="http://schemas.openxmlformats.org/markup-compatibility/2006">
      <mc:Choice Requires="x14">
        <oleObject progId="Acrobat Document" dvAspect="DVASPECT_ICON" shapeId="1826" r:id="rId9">
          <objectPr defaultSize="0" autoPict="0" r:id="rId10">
            <anchor moveWithCells="1">
              <from>
                <xdr:col>6</xdr:col>
                <xdr:colOff>28575</xdr:colOff>
                <xdr:row>50</xdr:row>
                <xdr:rowOff>28575</xdr:rowOff>
              </from>
              <to>
                <xdr:col>9</xdr:col>
                <xdr:colOff>809625</xdr:colOff>
                <xdr:row>53</xdr:row>
                <xdr:rowOff>9525</xdr:rowOff>
              </to>
            </anchor>
          </objectPr>
        </oleObject>
      </mc:Choice>
      <mc:Fallback>
        <oleObject progId="Acrobat Document" dvAspect="DVASPECT_ICON" shapeId="1826" r:id="rId9"/>
      </mc:Fallback>
    </mc:AlternateContent>
    <mc:AlternateContent xmlns:mc="http://schemas.openxmlformats.org/markup-compatibility/2006">
      <mc:Choice Requires="x14">
        <oleObject progId="Acrobat Document" dvAspect="DVASPECT_ICON" shapeId="1833" r:id="rId11">
          <objectPr defaultSize="0" autoPict="0" r:id="rId12">
            <anchor moveWithCells="1">
              <from>
                <xdr:col>9</xdr:col>
                <xdr:colOff>9525</xdr:colOff>
                <xdr:row>103</xdr:row>
                <xdr:rowOff>0</xdr:rowOff>
              </from>
              <to>
                <xdr:col>10</xdr:col>
                <xdr:colOff>0</xdr:colOff>
                <xdr:row>105</xdr:row>
                <xdr:rowOff>314325</xdr:rowOff>
              </to>
            </anchor>
          </objectPr>
        </oleObject>
      </mc:Choice>
      <mc:Fallback>
        <oleObject progId="Acrobat Document" dvAspect="DVASPECT_ICON" shapeId="1833" r:id="rId11"/>
      </mc:Fallback>
    </mc:AlternateContent>
    <mc:AlternateContent xmlns:mc="http://schemas.openxmlformats.org/markup-compatibility/2006">
      <mc:Choice Requires="x14">
        <oleObject progId="Acrobat Document" dvAspect="DVASPECT_ICON" shapeId="1834" r:id="rId13">
          <objectPr defaultSize="0" autoPict="0" r:id="rId14">
            <anchor moveWithCells="1">
              <from>
                <xdr:col>9</xdr:col>
                <xdr:colOff>19050</xdr:colOff>
                <xdr:row>68</xdr:row>
                <xdr:rowOff>333375</xdr:rowOff>
              </from>
              <to>
                <xdr:col>10</xdr:col>
                <xdr:colOff>0</xdr:colOff>
                <xdr:row>72</xdr:row>
                <xdr:rowOff>19050</xdr:rowOff>
              </to>
            </anchor>
          </objectPr>
        </oleObject>
      </mc:Choice>
      <mc:Fallback>
        <oleObject progId="Acrobat Document" dvAspect="DVASPECT_ICON" shapeId="1834" r:id="rId13"/>
      </mc:Fallback>
    </mc:AlternateContent>
    <mc:AlternateContent xmlns:mc="http://schemas.openxmlformats.org/markup-compatibility/2006">
      <mc:Choice Requires="x14">
        <oleObject progId="Acrobat Document" dvAspect="DVASPECT_ICON" shapeId="1842" r:id="rId15">
          <objectPr defaultSize="0" autoPict="0" r:id="rId16">
            <anchor moveWithCells="1">
              <from>
                <xdr:col>6</xdr:col>
                <xdr:colOff>0</xdr:colOff>
                <xdr:row>36</xdr:row>
                <xdr:rowOff>0</xdr:rowOff>
              </from>
              <to>
                <xdr:col>8</xdr:col>
                <xdr:colOff>0</xdr:colOff>
                <xdr:row>38</xdr:row>
                <xdr:rowOff>581025</xdr:rowOff>
              </to>
            </anchor>
          </objectPr>
        </oleObject>
      </mc:Choice>
      <mc:Fallback>
        <oleObject progId="Acrobat Document" dvAspect="DVASPECT_ICON" shapeId="1842" r:id="rId15"/>
      </mc:Fallback>
    </mc:AlternateContent>
    <mc:AlternateContent xmlns:mc="http://schemas.openxmlformats.org/markup-compatibility/2006">
      <mc:Choice Requires="x14">
        <oleObject progId="Acrobat Document" dvAspect="DVASPECT_ICON" shapeId="1847" r:id="rId17">
          <objectPr defaultSize="0" autoPict="0" r:id="rId18">
            <anchor moveWithCells="1">
              <from>
                <xdr:col>0</xdr:col>
                <xdr:colOff>9525</xdr:colOff>
                <xdr:row>15</xdr:row>
                <xdr:rowOff>9525</xdr:rowOff>
              </from>
              <to>
                <xdr:col>0</xdr:col>
                <xdr:colOff>1133475</xdr:colOff>
                <xdr:row>18</xdr:row>
                <xdr:rowOff>19050</xdr:rowOff>
              </to>
            </anchor>
          </objectPr>
        </oleObject>
      </mc:Choice>
      <mc:Fallback>
        <oleObject progId="Acrobat Document" dvAspect="DVASPECT_ICON" shapeId="1847" r:id="rId17"/>
      </mc:Fallback>
    </mc:AlternateContent>
    <mc:AlternateContent xmlns:mc="http://schemas.openxmlformats.org/markup-compatibility/2006">
      <mc:Choice Requires="x14">
        <oleObject progId="Acrobat Document" dvAspect="DVASPECT_ICON" shapeId="1848" r:id="rId19">
          <objectPr defaultSize="0" autoPict="0" r:id="rId20">
            <anchor moveWithCells="1">
              <from>
                <xdr:col>6</xdr:col>
                <xdr:colOff>0</xdr:colOff>
                <xdr:row>33</xdr:row>
                <xdr:rowOff>0</xdr:rowOff>
              </from>
              <to>
                <xdr:col>7</xdr:col>
                <xdr:colOff>819150</xdr:colOff>
                <xdr:row>36</xdr:row>
                <xdr:rowOff>9525</xdr:rowOff>
              </to>
            </anchor>
          </objectPr>
        </oleObject>
      </mc:Choice>
      <mc:Fallback>
        <oleObject progId="Acrobat Document" dvAspect="DVASPECT_ICON" shapeId="1848" r:id="rId19"/>
      </mc:Fallback>
    </mc:AlternateContent>
    <mc:AlternateContent xmlns:mc="http://schemas.openxmlformats.org/markup-compatibility/2006">
      <mc:Choice Requires="x14">
        <oleObject progId="Acrobat Document" dvAspect="DVASPECT_ICON" shapeId="1850" r:id="rId21">
          <objectPr defaultSize="0" autoPict="0" r:id="rId22">
            <anchor moveWithCells="1">
              <from>
                <xdr:col>6</xdr:col>
                <xdr:colOff>9525</xdr:colOff>
                <xdr:row>26</xdr:row>
                <xdr:rowOff>9525</xdr:rowOff>
              </from>
              <to>
                <xdr:col>7</xdr:col>
                <xdr:colOff>819150</xdr:colOff>
                <xdr:row>30</xdr:row>
                <xdr:rowOff>0</xdr:rowOff>
              </to>
            </anchor>
          </objectPr>
        </oleObject>
      </mc:Choice>
      <mc:Fallback>
        <oleObject progId="Acrobat Document" dvAspect="DVASPECT_ICON" shapeId="1850" r:id="rId21"/>
      </mc:Fallback>
    </mc:AlternateContent>
    <mc:AlternateContent xmlns:mc="http://schemas.openxmlformats.org/markup-compatibility/2006">
      <mc:Choice Requires="x14">
        <oleObject progId="Acrobat Document" dvAspect="DVASPECT_ICON" shapeId="1851" r:id="rId23">
          <objectPr defaultSize="0" autoPict="0" r:id="rId24">
            <anchor moveWithCells="1">
              <from>
                <xdr:col>8</xdr:col>
                <xdr:colOff>0</xdr:colOff>
                <xdr:row>69</xdr:row>
                <xdr:rowOff>0</xdr:rowOff>
              </from>
              <to>
                <xdr:col>9</xdr:col>
                <xdr:colOff>19050</xdr:colOff>
                <xdr:row>72</xdr:row>
                <xdr:rowOff>9525</xdr:rowOff>
              </to>
            </anchor>
          </objectPr>
        </oleObject>
      </mc:Choice>
      <mc:Fallback>
        <oleObject progId="Acrobat Document" dvAspect="DVASPECT_ICON" shapeId="1851" r:id="rId23"/>
      </mc:Fallback>
    </mc:AlternateContent>
    <mc:AlternateContent xmlns:mc="http://schemas.openxmlformats.org/markup-compatibility/2006">
      <mc:Choice Requires="x14">
        <oleObject progId="Acrobat Document" dvAspect="DVASPECT_ICON" shapeId="1852" r:id="rId25">
          <objectPr defaultSize="0" autoPict="0" r:id="rId26">
            <anchor moveWithCells="1">
              <from>
                <xdr:col>7</xdr:col>
                <xdr:colOff>9525</xdr:colOff>
                <xdr:row>68</xdr:row>
                <xdr:rowOff>333375</xdr:rowOff>
              </from>
              <to>
                <xdr:col>7</xdr:col>
                <xdr:colOff>819150</xdr:colOff>
                <xdr:row>72</xdr:row>
                <xdr:rowOff>9525</xdr:rowOff>
              </to>
            </anchor>
          </objectPr>
        </oleObject>
      </mc:Choice>
      <mc:Fallback>
        <oleObject progId="Acrobat Document" dvAspect="DVASPECT_ICON" shapeId="1852" r:id="rId25"/>
      </mc:Fallback>
    </mc:AlternateContent>
    <mc:AlternateContent xmlns:mc="http://schemas.openxmlformats.org/markup-compatibility/2006">
      <mc:Choice Requires="x14">
        <oleObject progId="Acrobat Document" dvAspect="DVASPECT_ICON" shapeId="1853" r:id="rId27">
          <objectPr defaultSize="0" autoPict="0" r:id="rId28">
            <anchor moveWithCells="1">
              <from>
                <xdr:col>9</xdr:col>
                <xdr:colOff>0</xdr:colOff>
                <xdr:row>109</xdr:row>
                <xdr:rowOff>0</xdr:rowOff>
              </from>
              <to>
                <xdr:col>10</xdr:col>
                <xdr:colOff>0</xdr:colOff>
                <xdr:row>111</xdr:row>
                <xdr:rowOff>400050</xdr:rowOff>
              </to>
            </anchor>
          </objectPr>
        </oleObject>
      </mc:Choice>
      <mc:Fallback>
        <oleObject progId="Acrobat Document" dvAspect="DVASPECT_ICON" shapeId="1853" r:id="rId27"/>
      </mc:Fallback>
    </mc:AlternateContent>
    <mc:AlternateContent xmlns:mc="http://schemas.openxmlformats.org/markup-compatibility/2006">
      <mc:Choice Requires="x14">
        <oleObject progId="Acrobat Document" dvAspect="DVASPECT_ICON" shapeId="1854" r:id="rId29">
          <objectPr defaultSize="0" autoPict="0" r:id="rId30">
            <anchor moveWithCells="1">
              <from>
                <xdr:col>9</xdr:col>
                <xdr:colOff>9525</xdr:colOff>
                <xdr:row>100</xdr:row>
                <xdr:rowOff>0</xdr:rowOff>
              </from>
              <to>
                <xdr:col>12</xdr:col>
                <xdr:colOff>9525</xdr:colOff>
                <xdr:row>102</xdr:row>
                <xdr:rowOff>304800</xdr:rowOff>
              </to>
            </anchor>
          </objectPr>
        </oleObject>
      </mc:Choice>
      <mc:Fallback>
        <oleObject progId="Acrobat Document" dvAspect="DVASPECT_ICON" shapeId="1854" r:id="rId29"/>
      </mc:Fallback>
    </mc:AlternateContent>
    <mc:AlternateContent xmlns:mc="http://schemas.openxmlformats.org/markup-compatibility/2006">
      <mc:Choice Requires="x14">
        <oleObject progId="Acrobat Document" dvAspect="DVASPECT_ICON" shapeId="1855" r:id="rId31">
          <objectPr defaultSize="0" autoPict="0" r:id="rId32">
            <anchor moveWithCells="1">
              <from>
                <xdr:col>9</xdr:col>
                <xdr:colOff>0</xdr:colOff>
                <xdr:row>106</xdr:row>
                <xdr:rowOff>19050</xdr:rowOff>
              </from>
              <to>
                <xdr:col>10</xdr:col>
                <xdr:colOff>0</xdr:colOff>
                <xdr:row>109</xdr:row>
                <xdr:rowOff>0</xdr:rowOff>
              </to>
            </anchor>
          </objectPr>
        </oleObject>
      </mc:Choice>
      <mc:Fallback>
        <oleObject progId="Acrobat Document" dvAspect="DVASPECT_ICON" shapeId="1855" r:id="rId31"/>
      </mc:Fallback>
    </mc:AlternateContent>
    <mc:AlternateContent xmlns:mc="http://schemas.openxmlformats.org/markup-compatibility/2006">
      <mc:Choice Requires="x14">
        <oleObject progId="Acrobat Document" dvAspect="DVASPECT_ICON" shapeId="1856" r:id="rId33">
          <objectPr defaultSize="0" autoPict="0" r:id="rId34">
            <anchor moveWithCells="1">
              <from>
                <xdr:col>9</xdr:col>
                <xdr:colOff>9525</xdr:colOff>
                <xdr:row>63</xdr:row>
                <xdr:rowOff>19050</xdr:rowOff>
              </from>
              <to>
                <xdr:col>10</xdr:col>
                <xdr:colOff>0</xdr:colOff>
                <xdr:row>64</xdr:row>
                <xdr:rowOff>9525</xdr:rowOff>
              </to>
            </anchor>
          </objectPr>
        </oleObject>
      </mc:Choice>
      <mc:Fallback>
        <oleObject progId="Acrobat Document" dvAspect="DVASPECT_ICON" shapeId="1856" r:id="rId33"/>
      </mc:Fallback>
    </mc:AlternateContent>
  </oleObjects>
  <mc:AlternateContent xmlns:mc="http://schemas.openxmlformats.org/markup-compatibility/2006">
    <mc:Choice Requires="x14">
      <controls>
        <mc:AlternateContent xmlns:mc="http://schemas.openxmlformats.org/markup-compatibility/2006">
          <mc:Choice Requires="x14">
            <control shapeId="1068" r:id="rId35" name="Check Box 44">
              <controlPr defaultSize="0" autoFill="0" autoLine="0" autoPict="0">
                <anchor moveWithCells="1">
                  <from>
                    <xdr:col>0</xdr:col>
                    <xdr:colOff>0</xdr:colOff>
                    <xdr:row>43</xdr:row>
                    <xdr:rowOff>9525</xdr:rowOff>
                  </from>
                  <to>
                    <xdr:col>0</xdr:col>
                    <xdr:colOff>228600</xdr:colOff>
                    <xdr:row>43</xdr:row>
                    <xdr:rowOff>190500</xdr:rowOff>
                  </to>
                </anchor>
              </controlPr>
            </control>
          </mc:Choice>
        </mc:AlternateContent>
        <mc:AlternateContent xmlns:mc="http://schemas.openxmlformats.org/markup-compatibility/2006">
          <mc:Choice Requires="x14">
            <control shapeId="1162" r:id="rId36" name="Check Box 138">
              <controlPr locked="0" defaultSize="0" autoFill="0" autoLine="0" autoPict="0">
                <anchor moveWithCells="1">
                  <from>
                    <xdr:col>0</xdr:col>
                    <xdr:colOff>76200</xdr:colOff>
                    <xdr:row>68</xdr:row>
                    <xdr:rowOff>276225</xdr:rowOff>
                  </from>
                  <to>
                    <xdr:col>0</xdr:col>
                    <xdr:colOff>314325</xdr:colOff>
                    <xdr:row>70</xdr:row>
                    <xdr:rowOff>47625</xdr:rowOff>
                  </to>
                </anchor>
              </controlPr>
            </control>
          </mc:Choice>
        </mc:AlternateContent>
        <mc:AlternateContent xmlns:mc="http://schemas.openxmlformats.org/markup-compatibility/2006">
          <mc:Choice Requires="x14">
            <control shapeId="1318" r:id="rId37" name="Check Box 294">
              <controlPr defaultSize="0" autoFill="0" autoLine="0" autoPict="0">
                <anchor moveWithCells="1">
                  <from>
                    <xdr:col>4</xdr:col>
                    <xdr:colOff>47625</xdr:colOff>
                    <xdr:row>48</xdr:row>
                    <xdr:rowOff>0</xdr:rowOff>
                  </from>
                  <to>
                    <xdr:col>5</xdr:col>
                    <xdr:colOff>85725</xdr:colOff>
                    <xdr:row>49</xdr:row>
                    <xdr:rowOff>0</xdr:rowOff>
                  </to>
                </anchor>
              </controlPr>
            </control>
          </mc:Choice>
        </mc:AlternateContent>
        <mc:AlternateContent xmlns:mc="http://schemas.openxmlformats.org/markup-compatibility/2006">
          <mc:Choice Requires="x14">
            <control shapeId="1319" r:id="rId38" name="Check Box 295">
              <controlPr locked="0" defaultSize="0" autoFill="0" autoLine="0" autoPict="0">
                <anchor moveWithCells="1">
                  <from>
                    <xdr:col>2</xdr:col>
                    <xdr:colOff>47625</xdr:colOff>
                    <xdr:row>48</xdr:row>
                    <xdr:rowOff>0</xdr:rowOff>
                  </from>
                  <to>
                    <xdr:col>2</xdr:col>
                    <xdr:colOff>685800</xdr:colOff>
                    <xdr:row>49</xdr:row>
                    <xdr:rowOff>0</xdr:rowOff>
                  </to>
                </anchor>
              </controlPr>
            </control>
          </mc:Choice>
        </mc:AlternateContent>
        <mc:AlternateContent xmlns:mc="http://schemas.openxmlformats.org/markup-compatibility/2006">
          <mc:Choice Requires="x14">
            <control shapeId="1320" r:id="rId39" name="Check Box 296">
              <controlPr locked="0" defaultSize="0" autoFill="0" autoLine="0" autoPict="0">
                <anchor moveWithCells="1">
                  <from>
                    <xdr:col>2</xdr:col>
                    <xdr:colOff>47625</xdr:colOff>
                    <xdr:row>52</xdr:row>
                    <xdr:rowOff>0</xdr:rowOff>
                  </from>
                  <to>
                    <xdr:col>2</xdr:col>
                    <xdr:colOff>276225</xdr:colOff>
                    <xdr:row>52</xdr:row>
                    <xdr:rowOff>180975</xdr:rowOff>
                  </to>
                </anchor>
              </controlPr>
            </control>
          </mc:Choice>
        </mc:AlternateContent>
        <mc:AlternateContent xmlns:mc="http://schemas.openxmlformats.org/markup-compatibility/2006">
          <mc:Choice Requires="x14">
            <control shapeId="1321" r:id="rId40" name="Check Box 297">
              <controlPr locked="0" defaultSize="0" autoFill="0" autoLine="0" autoPict="0">
                <anchor moveWithCells="1">
                  <from>
                    <xdr:col>4</xdr:col>
                    <xdr:colOff>47625</xdr:colOff>
                    <xdr:row>52</xdr:row>
                    <xdr:rowOff>0</xdr:rowOff>
                  </from>
                  <to>
                    <xdr:col>5</xdr:col>
                    <xdr:colOff>495300</xdr:colOff>
                    <xdr:row>52</xdr:row>
                    <xdr:rowOff>180975</xdr:rowOff>
                  </to>
                </anchor>
              </controlPr>
            </control>
          </mc:Choice>
        </mc:AlternateContent>
        <mc:AlternateContent xmlns:mc="http://schemas.openxmlformats.org/markup-compatibility/2006">
          <mc:Choice Requires="x14">
            <control shapeId="1322" r:id="rId41" name="Check Box 298">
              <controlPr locked="0" defaultSize="0" autoFill="0" autoLine="0" autoPict="0">
                <anchor moveWithCells="1">
                  <from>
                    <xdr:col>2</xdr:col>
                    <xdr:colOff>47625</xdr:colOff>
                    <xdr:row>50</xdr:row>
                    <xdr:rowOff>0</xdr:rowOff>
                  </from>
                  <to>
                    <xdr:col>2</xdr:col>
                    <xdr:colOff>276225</xdr:colOff>
                    <xdr:row>51</xdr:row>
                    <xdr:rowOff>0</xdr:rowOff>
                  </to>
                </anchor>
              </controlPr>
            </control>
          </mc:Choice>
        </mc:AlternateContent>
        <mc:AlternateContent xmlns:mc="http://schemas.openxmlformats.org/markup-compatibility/2006">
          <mc:Choice Requires="x14">
            <control shapeId="1323" r:id="rId42" name="Check Box 299">
              <controlPr locked="0" defaultSize="0" autoFill="0" autoLine="0" autoPict="0">
                <anchor moveWithCells="1">
                  <from>
                    <xdr:col>4</xdr:col>
                    <xdr:colOff>47625</xdr:colOff>
                    <xdr:row>50</xdr:row>
                    <xdr:rowOff>0</xdr:rowOff>
                  </from>
                  <to>
                    <xdr:col>5</xdr:col>
                    <xdr:colOff>495300</xdr:colOff>
                    <xdr:row>51</xdr:row>
                    <xdr:rowOff>0</xdr:rowOff>
                  </to>
                </anchor>
              </controlPr>
            </control>
          </mc:Choice>
        </mc:AlternateContent>
        <mc:AlternateContent xmlns:mc="http://schemas.openxmlformats.org/markup-compatibility/2006">
          <mc:Choice Requires="x14">
            <control shapeId="1328" r:id="rId43" name="Check Box 304">
              <controlPr locked="0" defaultSize="0" autoFill="0" autoLine="0" autoPict="0">
                <anchor moveWithCells="1">
                  <from>
                    <xdr:col>2</xdr:col>
                    <xdr:colOff>47625</xdr:colOff>
                    <xdr:row>55</xdr:row>
                    <xdr:rowOff>0</xdr:rowOff>
                  </from>
                  <to>
                    <xdr:col>2</xdr:col>
                    <xdr:colOff>276225</xdr:colOff>
                    <xdr:row>55</xdr:row>
                    <xdr:rowOff>180975</xdr:rowOff>
                  </to>
                </anchor>
              </controlPr>
            </control>
          </mc:Choice>
        </mc:AlternateContent>
        <mc:AlternateContent xmlns:mc="http://schemas.openxmlformats.org/markup-compatibility/2006">
          <mc:Choice Requires="x14">
            <control shapeId="1331" r:id="rId44" name="Check Box 307">
              <controlPr locked="0" defaultSize="0" autoFill="0" autoLine="0" autoPict="0">
                <anchor moveWithCells="1">
                  <from>
                    <xdr:col>2</xdr:col>
                    <xdr:colOff>47625</xdr:colOff>
                    <xdr:row>56</xdr:row>
                    <xdr:rowOff>0</xdr:rowOff>
                  </from>
                  <to>
                    <xdr:col>2</xdr:col>
                    <xdr:colOff>276225</xdr:colOff>
                    <xdr:row>56</xdr:row>
                    <xdr:rowOff>180975</xdr:rowOff>
                  </to>
                </anchor>
              </controlPr>
            </control>
          </mc:Choice>
        </mc:AlternateContent>
        <mc:AlternateContent xmlns:mc="http://schemas.openxmlformats.org/markup-compatibility/2006">
          <mc:Choice Requires="x14">
            <control shapeId="1334" r:id="rId45" name="Check Box 310">
              <controlPr locked="0" defaultSize="0" autoFill="0" autoLine="0" autoPict="0">
                <anchor moveWithCells="1">
                  <from>
                    <xdr:col>2</xdr:col>
                    <xdr:colOff>47625</xdr:colOff>
                    <xdr:row>57</xdr:row>
                    <xdr:rowOff>0</xdr:rowOff>
                  </from>
                  <to>
                    <xdr:col>2</xdr:col>
                    <xdr:colOff>276225</xdr:colOff>
                    <xdr:row>57</xdr:row>
                    <xdr:rowOff>180975</xdr:rowOff>
                  </to>
                </anchor>
              </controlPr>
            </control>
          </mc:Choice>
        </mc:AlternateContent>
        <mc:AlternateContent xmlns:mc="http://schemas.openxmlformats.org/markup-compatibility/2006">
          <mc:Choice Requires="x14">
            <control shapeId="1337" r:id="rId46" name="Check Box 313">
              <controlPr locked="0" defaultSize="0" autoFill="0" autoLine="0" autoPict="0">
                <anchor moveWithCells="1">
                  <from>
                    <xdr:col>2</xdr:col>
                    <xdr:colOff>47625</xdr:colOff>
                    <xdr:row>58</xdr:row>
                    <xdr:rowOff>0</xdr:rowOff>
                  </from>
                  <to>
                    <xdr:col>2</xdr:col>
                    <xdr:colOff>276225</xdr:colOff>
                    <xdr:row>58</xdr:row>
                    <xdr:rowOff>180975</xdr:rowOff>
                  </to>
                </anchor>
              </controlPr>
            </control>
          </mc:Choice>
        </mc:AlternateContent>
        <mc:AlternateContent xmlns:mc="http://schemas.openxmlformats.org/markup-compatibility/2006">
          <mc:Choice Requires="x14">
            <control shapeId="1346" r:id="rId47" name="Check Box 322">
              <controlPr locked="0" defaultSize="0" autoFill="0" autoLine="0" autoPict="0">
                <anchor moveWithCells="1">
                  <from>
                    <xdr:col>2</xdr:col>
                    <xdr:colOff>47625</xdr:colOff>
                    <xdr:row>61</xdr:row>
                    <xdr:rowOff>0</xdr:rowOff>
                  </from>
                  <to>
                    <xdr:col>2</xdr:col>
                    <xdr:colOff>276225</xdr:colOff>
                    <xdr:row>61</xdr:row>
                    <xdr:rowOff>180975</xdr:rowOff>
                  </to>
                </anchor>
              </controlPr>
            </control>
          </mc:Choice>
        </mc:AlternateContent>
        <mc:AlternateContent xmlns:mc="http://schemas.openxmlformats.org/markup-compatibility/2006">
          <mc:Choice Requires="x14">
            <control shapeId="1349" r:id="rId48" name="Check Box 325">
              <controlPr locked="0" defaultSize="0" autoFill="0" autoLine="0" autoPict="0">
                <anchor moveWithCells="1">
                  <from>
                    <xdr:col>2</xdr:col>
                    <xdr:colOff>47625</xdr:colOff>
                    <xdr:row>62</xdr:row>
                    <xdr:rowOff>0</xdr:rowOff>
                  </from>
                  <to>
                    <xdr:col>2</xdr:col>
                    <xdr:colOff>276225</xdr:colOff>
                    <xdr:row>62</xdr:row>
                    <xdr:rowOff>180975</xdr:rowOff>
                  </to>
                </anchor>
              </controlPr>
            </control>
          </mc:Choice>
        </mc:AlternateContent>
        <mc:AlternateContent xmlns:mc="http://schemas.openxmlformats.org/markup-compatibility/2006">
          <mc:Choice Requires="x14">
            <control shapeId="1352" r:id="rId49" name="Check Box 328">
              <controlPr locked="0" defaultSize="0" autoFill="0" autoLine="0" autoPict="0">
                <anchor moveWithCells="1">
                  <from>
                    <xdr:col>2</xdr:col>
                    <xdr:colOff>47625</xdr:colOff>
                    <xdr:row>63</xdr:row>
                    <xdr:rowOff>0</xdr:rowOff>
                  </from>
                  <to>
                    <xdr:col>2</xdr:col>
                    <xdr:colOff>276225</xdr:colOff>
                    <xdr:row>63</xdr:row>
                    <xdr:rowOff>180975</xdr:rowOff>
                  </to>
                </anchor>
              </controlPr>
            </control>
          </mc:Choice>
        </mc:AlternateContent>
        <mc:AlternateContent xmlns:mc="http://schemas.openxmlformats.org/markup-compatibility/2006">
          <mc:Choice Requires="x14">
            <control shapeId="1355" r:id="rId50" name="Check Box 331">
              <controlPr locked="0" defaultSize="0" autoFill="0" autoLine="0" autoPict="0">
                <anchor moveWithCells="1">
                  <from>
                    <xdr:col>2</xdr:col>
                    <xdr:colOff>47625</xdr:colOff>
                    <xdr:row>64</xdr:row>
                    <xdr:rowOff>0</xdr:rowOff>
                  </from>
                  <to>
                    <xdr:col>2</xdr:col>
                    <xdr:colOff>276225</xdr:colOff>
                    <xdr:row>64</xdr:row>
                    <xdr:rowOff>180975</xdr:rowOff>
                  </to>
                </anchor>
              </controlPr>
            </control>
          </mc:Choice>
        </mc:AlternateContent>
        <mc:AlternateContent xmlns:mc="http://schemas.openxmlformats.org/markup-compatibility/2006">
          <mc:Choice Requires="x14">
            <control shapeId="1602" r:id="rId51" name="Check Box 578">
              <controlPr defaultSize="0" autoFill="0" autoLine="0" autoPict="0">
                <anchor moveWithCells="1">
                  <from>
                    <xdr:col>2</xdr:col>
                    <xdr:colOff>47625</xdr:colOff>
                    <xdr:row>60</xdr:row>
                    <xdr:rowOff>0</xdr:rowOff>
                  </from>
                  <to>
                    <xdr:col>2</xdr:col>
                    <xdr:colOff>276225</xdr:colOff>
                    <xdr:row>60</xdr:row>
                    <xdr:rowOff>180975</xdr:rowOff>
                  </to>
                </anchor>
              </controlPr>
            </control>
          </mc:Choice>
        </mc:AlternateContent>
        <mc:AlternateContent xmlns:mc="http://schemas.openxmlformats.org/markup-compatibility/2006">
          <mc:Choice Requires="x14">
            <control shapeId="1606" r:id="rId52" name="Check Box 582">
              <controlPr locked="0" defaultSize="0" autoFill="0" autoLine="0" autoPict="0">
                <anchor moveWithCells="1">
                  <from>
                    <xdr:col>2</xdr:col>
                    <xdr:colOff>47625</xdr:colOff>
                    <xdr:row>54</xdr:row>
                    <xdr:rowOff>0</xdr:rowOff>
                  </from>
                  <to>
                    <xdr:col>2</xdr:col>
                    <xdr:colOff>276225</xdr:colOff>
                    <xdr:row>54</xdr:row>
                    <xdr:rowOff>180975</xdr:rowOff>
                  </to>
                </anchor>
              </controlPr>
            </control>
          </mc:Choice>
        </mc:AlternateContent>
        <mc:AlternateContent xmlns:mc="http://schemas.openxmlformats.org/markup-compatibility/2006">
          <mc:Choice Requires="x14">
            <control shapeId="1632" r:id="rId53" name="Check Box 608">
              <controlPr locked="0" defaultSize="0" autoFill="0" autoLine="0" autoPict="0">
                <anchor moveWithCells="1">
                  <from>
                    <xdr:col>6</xdr:col>
                    <xdr:colOff>9525</xdr:colOff>
                    <xdr:row>54</xdr:row>
                    <xdr:rowOff>9525</xdr:rowOff>
                  </from>
                  <to>
                    <xdr:col>7</xdr:col>
                    <xdr:colOff>133350</xdr:colOff>
                    <xdr:row>54</xdr:row>
                    <xdr:rowOff>190500</xdr:rowOff>
                  </to>
                </anchor>
              </controlPr>
            </control>
          </mc:Choice>
        </mc:AlternateContent>
        <mc:AlternateContent xmlns:mc="http://schemas.openxmlformats.org/markup-compatibility/2006">
          <mc:Choice Requires="x14">
            <control shapeId="1633" r:id="rId54" name="Check Box 609">
              <controlPr locked="0" defaultSize="0" autoFill="0" autoLine="0" autoPict="0">
                <anchor moveWithCells="1">
                  <from>
                    <xdr:col>6</xdr:col>
                    <xdr:colOff>9525</xdr:colOff>
                    <xdr:row>55</xdr:row>
                    <xdr:rowOff>9525</xdr:rowOff>
                  </from>
                  <to>
                    <xdr:col>7</xdr:col>
                    <xdr:colOff>142875</xdr:colOff>
                    <xdr:row>55</xdr:row>
                    <xdr:rowOff>200025</xdr:rowOff>
                  </to>
                </anchor>
              </controlPr>
            </control>
          </mc:Choice>
        </mc:AlternateContent>
        <mc:AlternateContent xmlns:mc="http://schemas.openxmlformats.org/markup-compatibility/2006">
          <mc:Choice Requires="x14">
            <control shapeId="1634" r:id="rId55" name="Check Box 610">
              <controlPr locked="0" defaultSize="0" autoFill="0" autoLine="0" autoPict="0">
                <anchor moveWithCells="1">
                  <from>
                    <xdr:col>6</xdr:col>
                    <xdr:colOff>9525</xdr:colOff>
                    <xdr:row>56</xdr:row>
                    <xdr:rowOff>9525</xdr:rowOff>
                  </from>
                  <to>
                    <xdr:col>7</xdr:col>
                    <xdr:colOff>133350</xdr:colOff>
                    <xdr:row>56</xdr:row>
                    <xdr:rowOff>200025</xdr:rowOff>
                  </to>
                </anchor>
              </controlPr>
            </control>
          </mc:Choice>
        </mc:AlternateContent>
        <mc:AlternateContent xmlns:mc="http://schemas.openxmlformats.org/markup-compatibility/2006">
          <mc:Choice Requires="x14">
            <control shapeId="1635" r:id="rId56" name="Check Box 611">
              <controlPr locked="0" defaultSize="0" autoFill="0" autoLine="0" autoPict="0">
                <anchor moveWithCells="1">
                  <from>
                    <xdr:col>6</xdr:col>
                    <xdr:colOff>19050</xdr:colOff>
                    <xdr:row>57</xdr:row>
                    <xdr:rowOff>9525</xdr:rowOff>
                  </from>
                  <to>
                    <xdr:col>7</xdr:col>
                    <xdr:colOff>152400</xdr:colOff>
                    <xdr:row>57</xdr:row>
                    <xdr:rowOff>200025</xdr:rowOff>
                  </to>
                </anchor>
              </controlPr>
            </control>
          </mc:Choice>
        </mc:AlternateContent>
        <mc:AlternateContent xmlns:mc="http://schemas.openxmlformats.org/markup-compatibility/2006">
          <mc:Choice Requires="x14">
            <control shapeId="1637" r:id="rId57" name="Check Box 613">
              <controlPr locked="0" defaultSize="0" autoFill="0" autoLine="0" autoPict="0">
                <anchor moveWithCells="1">
                  <from>
                    <xdr:col>6</xdr:col>
                    <xdr:colOff>19050</xdr:colOff>
                    <xdr:row>60</xdr:row>
                    <xdr:rowOff>0</xdr:rowOff>
                  </from>
                  <to>
                    <xdr:col>7</xdr:col>
                    <xdr:colOff>161925</xdr:colOff>
                    <xdr:row>60</xdr:row>
                    <xdr:rowOff>200025</xdr:rowOff>
                  </to>
                </anchor>
              </controlPr>
            </control>
          </mc:Choice>
        </mc:AlternateContent>
        <mc:AlternateContent xmlns:mc="http://schemas.openxmlformats.org/markup-compatibility/2006">
          <mc:Choice Requires="x14">
            <control shapeId="1638" r:id="rId58" name="Check Box 614">
              <controlPr locked="0" defaultSize="0" autoFill="0" autoLine="0" autoPict="0">
                <anchor moveWithCells="1">
                  <from>
                    <xdr:col>6</xdr:col>
                    <xdr:colOff>19050</xdr:colOff>
                    <xdr:row>61</xdr:row>
                    <xdr:rowOff>0</xdr:rowOff>
                  </from>
                  <to>
                    <xdr:col>7</xdr:col>
                    <xdr:colOff>142875</xdr:colOff>
                    <xdr:row>61</xdr:row>
                    <xdr:rowOff>190500</xdr:rowOff>
                  </to>
                </anchor>
              </controlPr>
            </control>
          </mc:Choice>
        </mc:AlternateContent>
        <mc:AlternateContent xmlns:mc="http://schemas.openxmlformats.org/markup-compatibility/2006">
          <mc:Choice Requires="x14">
            <control shapeId="1641" r:id="rId59" name="Check Box 617">
              <controlPr locked="0" defaultSize="0" autoFill="0" autoLine="0" autoPict="0">
                <anchor moveWithCells="1">
                  <from>
                    <xdr:col>6</xdr:col>
                    <xdr:colOff>19050</xdr:colOff>
                    <xdr:row>64</xdr:row>
                    <xdr:rowOff>9525</xdr:rowOff>
                  </from>
                  <to>
                    <xdr:col>7</xdr:col>
                    <xdr:colOff>142875</xdr:colOff>
                    <xdr:row>64</xdr:row>
                    <xdr:rowOff>190500</xdr:rowOff>
                  </to>
                </anchor>
              </controlPr>
            </control>
          </mc:Choice>
        </mc:AlternateContent>
        <mc:AlternateContent xmlns:mc="http://schemas.openxmlformats.org/markup-compatibility/2006">
          <mc:Choice Requires="x14">
            <control shapeId="1714" r:id="rId60" name="Check Box 690">
              <controlPr locked="0" defaultSize="0" autoFill="0" autoLine="0" autoPict="0">
                <anchor moveWithCells="1">
                  <from>
                    <xdr:col>0</xdr:col>
                    <xdr:colOff>0</xdr:colOff>
                    <xdr:row>82</xdr:row>
                    <xdr:rowOff>9525</xdr:rowOff>
                  </from>
                  <to>
                    <xdr:col>0</xdr:col>
                    <xdr:colOff>228600</xdr:colOff>
                    <xdr:row>82</xdr:row>
                    <xdr:rowOff>180975</xdr:rowOff>
                  </to>
                </anchor>
              </controlPr>
            </control>
          </mc:Choice>
        </mc:AlternateContent>
        <mc:AlternateContent xmlns:mc="http://schemas.openxmlformats.org/markup-compatibility/2006">
          <mc:Choice Requires="x14">
            <control shapeId="1721" r:id="rId61" name="Check Box 697">
              <controlPr locked="0" defaultSize="0" autoFill="0" autoLine="0" autoPict="0">
                <anchor moveWithCells="1">
                  <from>
                    <xdr:col>6</xdr:col>
                    <xdr:colOff>19050</xdr:colOff>
                    <xdr:row>62</xdr:row>
                    <xdr:rowOff>0</xdr:rowOff>
                  </from>
                  <to>
                    <xdr:col>7</xdr:col>
                    <xdr:colOff>142875</xdr:colOff>
                    <xdr:row>62</xdr:row>
                    <xdr:rowOff>190500</xdr:rowOff>
                  </to>
                </anchor>
              </controlPr>
            </control>
          </mc:Choice>
        </mc:AlternateContent>
        <mc:AlternateContent xmlns:mc="http://schemas.openxmlformats.org/markup-compatibility/2006">
          <mc:Choice Requires="x14">
            <control shapeId="1722" r:id="rId62" name="Check Box 698">
              <controlPr locked="0" defaultSize="0" autoFill="0" autoLine="0" autoPict="0">
                <anchor moveWithCells="1">
                  <from>
                    <xdr:col>6</xdr:col>
                    <xdr:colOff>19050</xdr:colOff>
                    <xdr:row>63</xdr:row>
                    <xdr:rowOff>0</xdr:rowOff>
                  </from>
                  <to>
                    <xdr:col>7</xdr:col>
                    <xdr:colOff>142875</xdr:colOff>
                    <xdr:row>63</xdr:row>
                    <xdr:rowOff>190500</xdr:rowOff>
                  </to>
                </anchor>
              </controlPr>
            </control>
          </mc:Choice>
        </mc:AlternateContent>
        <mc:AlternateContent xmlns:mc="http://schemas.openxmlformats.org/markup-compatibility/2006">
          <mc:Choice Requires="x14">
            <control shapeId="1735" r:id="rId63" name="Check Box 711">
              <controlPr locked="0" defaultSize="0" autoFill="0" autoLine="0" autoPict="0">
                <anchor moveWithCells="1">
                  <from>
                    <xdr:col>0</xdr:col>
                    <xdr:colOff>76200</xdr:colOff>
                    <xdr:row>69</xdr:row>
                    <xdr:rowOff>238125</xdr:rowOff>
                  </from>
                  <to>
                    <xdr:col>0</xdr:col>
                    <xdr:colOff>314325</xdr:colOff>
                    <xdr:row>71</xdr:row>
                    <xdr:rowOff>57150</xdr:rowOff>
                  </to>
                </anchor>
              </controlPr>
            </control>
          </mc:Choice>
        </mc:AlternateContent>
        <mc:AlternateContent xmlns:mc="http://schemas.openxmlformats.org/markup-compatibility/2006">
          <mc:Choice Requires="x14">
            <control shapeId="1736" r:id="rId64" name="Check Box 712">
              <controlPr locked="0" defaultSize="0" autoFill="0" autoLine="0" autoPict="0">
                <anchor moveWithCells="1">
                  <from>
                    <xdr:col>0</xdr:col>
                    <xdr:colOff>76200</xdr:colOff>
                    <xdr:row>70</xdr:row>
                    <xdr:rowOff>238125</xdr:rowOff>
                  </from>
                  <to>
                    <xdr:col>0</xdr:col>
                    <xdr:colOff>314325</xdr:colOff>
                    <xdr:row>72</xdr:row>
                    <xdr:rowOff>66675</xdr:rowOff>
                  </to>
                </anchor>
              </controlPr>
            </control>
          </mc:Choice>
        </mc:AlternateContent>
        <mc:AlternateContent xmlns:mc="http://schemas.openxmlformats.org/markup-compatibility/2006">
          <mc:Choice Requires="x14">
            <control shapeId="1741" r:id="rId65" name="Check Box 717">
              <controlPr locked="0" defaultSize="0" autoFill="0" autoLine="0" autoPict="0">
                <anchor moveWithCells="1">
                  <from>
                    <xdr:col>6</xdr:col>
                    <xdr:colOff>9525</xdr:colOff>
                    <xdr:row>58</xdr:row>
                    <xdr:rowOff>9525</xdr:rowOff>
                  </from>
                  <to>
                    <xdr:col>7</xdr:col>
                    <xdr:colOff>142875</xdr:colOff>
                    <xdr:row>58</xdr:row>
                    <xdr:rowOff>200025</xdr:rowOff>
                  </to>
                </anchor>
              </controlPr>
            </control>
          </mc:Choice>
        </mc:AlternateContent>
        <mc:AlternateContent xmlns:mc="http://schemas.openxmlformats.org/markup-compatibility/2006">
          <mc:Choice Requires="x14">
            <control shapeId="1759" r:id="rId66" name="Check Box 735">
              <controlPr locked="0" defaultSize="0" autoFill="0" autoLine="0" autoPict="0">
                <anchor moveWithCells="1">
                  <from>
                    <xdr:col>0</xdr:col>
                    <xdr:colOff>0</xdr:colOff>
                    <xdr:row>83</xdr:row>
                    <xdr:rowOff>9525</xdr:rowOff>
                  </from>
                  <to>
                    <xdr:col>0</xdr:col>
                    <xdr:colOff>228600</xdr:colOff>
                    <xdr:row>83</xdr:row>
                    <xdr:rowOff>180975</xdr:rowOff>
                  </to>
                </anchor>
              </controlPr>
            </control>
          </mc:Choice>
        </mc:AlternateContent>
        <mc:AlternateContent xmlns:mc="http://schemas.openxmlformats.org/markup-compatibility/2006">
          <mc:Choice Requires="x14">
            <control shapeId="1783" r:id="rId67" name="Check Box 759">
              <controlPr locked="0" defaultSize="0" autoFill="0" autoLine="0" autoPict="0">
                <anchor moveWithCells="1">
                  <from>
                    <xdr:col>0</xdr:col>
                    <xdr:colOff>0</xdr:colOff>
                    <xdr:row>42</xdr:row>
                    <xdr:rowOff>9525</xdr:rowOff>
                  </from>
                  <to>
                    <xdr:col>0</xdr:col>
                    <xdr:colOff>228600</xdr:colOff>
                    <xdr:row>42</xdr:row>
                    <xdr:rowOff>190500</xdr:rowOff>
                  </to>
                </anchor>
              </controlPr>
            </control>
          </mc:Choice>
        </mc:AlternateContent>
        <mc:AlternateContent xmlns:mc="http://schemas.openxmlformats.org/markup-compatibility/2006">
          <mc:Choice Requires="x14">
            <control shapeId="1816" r:id="rId68" name="Check Box 792">
              <controlPr defaultSize="0" autoFill="0" autoLine="0" autoPict="0">
                <anchor moveWithCells="1">
                  <from>
                    <xdr:col>2</xdr:col>
                    <xdr:colOff>28575</xdr:colOff>
                    <xdr:row>65</xdr:row>
                    <xdr:rowOff>66675</xdr:rowOff>
                  </from>
                  <to>
                    <xdr:col>6</xdr:col>
                    <xdr:colOff>19050</xdr:colOff>
                    <xdr:row>65</xdr:row>
                    <xdr:rowOff>285750</xdr:rowOff>
                  </to>
                </anchor>
              </controlPr>
            </control>
          </mc:Choice>
        </mc:AlternateContent>
        <mc:AlternateContent xmlns:mc="http://schemas.openxmlformats.org/markup-compatibility/2006">
          <mc:Choice Requires="x14">
            <control shapeId="1817" r:id="rId69" name="Check Box 793">
              <controlPr defaultSize="0" autoFill="0" autoLine="0" autoPict="0">
                <anchor moveWithCells="1">
                  <from>
                    <xdr:col>6</xdr:col>
                    <xdr:colOff>28575</xdr:colOff>
                    <xdr:row>65</xdr:row>
                    <xdr:rowOff>66675</xdr:rowOff>
                  </from>
                  <to>
                    <xdr:col>9</xdr:col>
                    <xdr:colOff>57150</xdr:colOff>
                    <xdr:row>65</xdr:row>
                    <xdr:rowOff>285750</xdr:rowOff>
                  </to>
                </anchor>
              </controlPr>
            </control>
          </mc:Choice>
        </mc:AlternateContent>
      </controls>
    </mc:Choice>
  </mc:AlternateContent>
  <extLst>
    <ext xmlns:x14="http://schemas.microsoft.com/office/spreadsheetml/2009/9/main" uri="{CCE6A557-97BC-4b89-ADB6-D9C93CAAB3DF}">
      <x14:dataValidations xmlns:xm="http://schemas.microsoft.com/office/excel/2006/main" xWindow="804" yWindow="665" count="16">
        <x14:dataValidation type="list" allowBlank="1" showInputMessage="1" showErrorMessage="1" xr:uid="{00000000-0002-0000-0000-000036000000}">
          <x14:formula1>
            <xm:f>'DATA Source'!$L$2:$L$7</xm:f>
          </x14:formula1>
          <xm:sqref>A117:B117</xm:sqref>
        </x14:dataValidation>
        <x14:dataValidation type="list" allowBlank="1" showInputMessage="1" showErrorMessage="1" xr:uid="{00000000-0002-0000-0000-000005000000}">
          <x14:formula1>
            <xm:f>'DATA Source'!$A$2:$A$6</xm:f>
          </x14:formula1>
          <xm:sqref>A45:B45</xm:sqref>
        </x14:dataValidation>
        <x14:dataValidation type="list" allowBlank="1" showInputMessage="1" showErrorMessage="1" prompt="Please select &quot;School Name&quot; from the drop-down menu." xr:uid="{00000000-0002-0000-0000-000002000000}">
          <x14:formula1>
            <xm:f>'SCHOOL LIST'!$A$1:$A$322</xm:f>
          </x14:formula1>
          <xm:sqref>B2:H2</xm:sqref>
        </x14:dataValidation>
        <x14:dataValidation type="list" allowBlank="1" showInputMessage="1" showErrorMessage="1" xr:uid="{B5BB7DC2-0579-488F-8F9D-25CDB9258392}">
          <x14:formula1>
            <xm:f>'DATA Source'!$C$2:$C$8</xm:f>
          </x14:formula1>
          <xm:sqref>A78:B78</xm:sqref>
        </x14:dataValidation>
        <x14:dataValidation type="list" allowBlank="1" showInputMessage="1" showErrorMessage="1" xr:uid="{A4F7B92D-92CE-4829-8F69-65F4A0EE969D}">
          <x14:formula1>
            <xm:f>'DATA Source'!$E$2:$E$7</xm:f>
          </x14:formula1>
          <xm:sqref>A85:B86</xm:sqref>
        </x14:dataValidation>
        <x14:dataValidation type="list" allowBlank="1" showInputMessage="1" showErrorMessage="1" xr:uid="{00000000-0002-0000-0000-000033000000}">
          <x14:formula1>
            <xm:f>'DATA Source'!$I$2:$I$4</xm:f>
          </x14:formula1>
          <xm:sqref>G95:J96</xm:sqref>
        </x14:dataValidation>
        <x14:dataValidation type="list" allowBlank="1" showInputMessage="1" showErrorMessage="1" xr:uid="{00000000-0002-0000-0000-000037000000}">
          <x14:formula1>
            <xm:f>'DATA Source'!$F$2:$F$8</xm:f>
          </x14:formula1>
          <xm:sqref>E76:K78</xm:sqref>
        </x14:dataValidation>
        <x14:dataValidation type="list" allowBlank="1" showInputMessage="1" showErrorMessage="1" xr:uid="{00000000-0002-0000-0000-000030000000}">
          <x14:formula1>
            <xm:f>'DATA Source'!$G$2:$G$16</xm:f>
          </x14:formula1>
          <xm:sqref>A90:B91</xm:sqref>
        </x14:dataValidation>
        <x14:dataValidation type="list" allowBlank="1" showInputMessage="1" showErrorMessage="1" xr:uid="{3AC0FE5A-7C3E-464F-BA8B-0CC55D8B466B}">
          <x14:formula1>
            <xm:f>'DATA Source'!$J$2:$J$9</xm:f>
          </x14:formula1>
          <xm:sqref>E90:H91</xm:sqref>
        </x14:dataValidation>
        <x14:dataValidation type="list" allowBlank="1" showInputMessage="1" showErrorMessage="1" xr:uid="{25294EA1-0BD6-49FD-AA53-9083BD916AAE}">
          <x14:formula1>
            <xm:f>'DATA Source'!$B$2:$B$8</xm:f>
          </x14:formula1>
          <xm:sqref>E70:G72</xm:sqref>
        </x14:dataValidation>
        <x14:dataValidation type="list" allowBlank="1" showInputMessage="1" showErrorMessage="1" promptTitle="Please select person responsible" xr:uid="{00000000-0002-0000-0000-000003000000}">
          <x14:formula1>
            <xm:f>'DATA Source'!$D$2:$D$12</xm:f>
          </x14:formula1>
          <xm:sqref>C85:D86 C90:D91</xm:sqref>
        </x14:dataValidation>
        <x14:dataValidation type="list" allowBlank="1" showInputMessage="1" showErrorMessage="1" xr:uid="{00000000-0002-0000-0000-00001D000000}">
          <x14:formula1>
            <xm:f>'DATA Source'!$D$2:$D$12</xm:f>
          </x14:formula1>
          <xm:sqref>D95:F97 D77:D78 C76:C78 H101:I112</xm:sqref>
        </x14:dataValidation>
        <x14:dataValidation type="list" allowBlank="1" showInputMessage="1" showErrorMessage="1" xr:uid="{E372740C-4146-49F2-9F80-AC0354E50F35}">
          <x14:formula1>
            <xm:f>'DATA Source'!$K$2:$K$6</xm:f>
          </x14:formula1>
          <xm:sqref>I90:J91</xm:sqref>
        </x14:dataValidation>
        <x14:dataValidation type="list" allowBlank="1" showInputMessage="1" showErrorMessage="1" xr:uid="{100E3273-D70C-4598-A9CF-F79F5F0E982A}">
          <x14:formula1>
            <xm:f>'DATA Source'!$H$2:$H$4</xm:f>
          </x14:formula1>
          <xm:sqref>B95:C96</xm:sqref>
        </x14:dataValidation>
        <x14:dataValidation type="list" allowBlank="1" showInputMessage="1" showErrorMessage="1" xr:uid="{00000000-0002-0000-0000-00002F000000}">
          <x14:formula1>
            <xm:f>'DATA Source'!$H$10:$H$13</xm:f>
          </x14:formula1>
          <xm:sqref>B97:C97</xm:sqref>
        </x14:dataValidation>
        <x14:dataValidation type="list" allowBlank="1" showInputMessage="1" showErrorMessage="1" xr:uid="{E3481DBD-6CA2-4C6E-9699-9FCCCD2E6A42}">
          <x14:formula1>
            <xm:f>'DATA Source'!$H$10:$H$14</xm:f>
          </x14:formula1>
          <xm:sqref>G97:J97</xm:sqref>
        </x14:dataValidation>
      </x14:dataValidations>
    </ext>
  </extLst>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9417C8-874F-483B-BDBC-C7C32D116F29}">
  <sheetPr codeName="Sheet4"/>
  <dimension ref="A1:J125"/>
  <sheetViews>
    <sheetView topLeftCell="A118" zoomScale="160" zoomScaleNormal="160" workbookViewId="0">
      <selection activeCell="C16" sqref="C16:F16"/>
    </sheetView>
  </sheetViews>
  <sheetFormatPr defaultColWidth="8.85546875" defaultRowHeight="16.5" x14ac:dyDescent="0.3"/>
  <cols>
    <col min="1" max="1" width="17" style="5" customWidth="1"/>
    <col min="2" max="2" width="2.5703125" style="5" customWidth="1"/>
    <col min="3" max="3" width="14.7109375" style="5" customWidth="1"/>
    <col min="4" max="4" width="15.140625" style="5" customWidth="1"/>
    <col min="5" max="5" width="2.85546875" style="5" customWidth="1"/>
    <col min="6" max="6" width="10.42578125" style="5" customWidth="1"/>
    <col min="7" max="7" width="1.42578125" style="5" customWidth="1"/>
    <col min="8" max="8" width="12.42578125" style="5" customWidth="1"/>
    <col min="9" max="9" width="7.5703125" style="5" customWidth="1"/>
    <col min="10" max="10" width="8.140625" style="5" customWidth="1"/>
  </cols>
  <sheetData>
    <row r="1" spans="1:10" ht="19.5" customHeight="1" x14ac:dyDescent="0.3">
      <c r="A1" s="383"/>
      <c r="B1" s="383"/>
      <c r="C1" s="383"/>
      <c r="D1" s="383"/>
      <c r="E1" s="383"/>
      <c r="F1" s="383"/>
      <c r="G1" s="383"/>
      <c r="H1" s="383"/>
      <c r="I1" s="383"/>
      <c r="J1" s="383"/>
    </row>
    <row r="2" spans="1:10" ht="16.5" customHeight="1" x14ac:dyDescent="0.25">
      <c r="A2" s="47" t="s">
        <v>493</v>
      </c>
      <c r="B2" s="586" t="str">
        <f>'School-level PFEP'!B2</f>
        <v>MATER ACADEMY LAKES MIDDLE SCHOOL</v>
      </c>
      <c r="C2" s="587"/>
      <c r="D2" s="587"/>
      <c r="E2" s="587"/>
      <c r="F2" s="587"/>
      <c r="G2" s="587"/>
      <c r="H2" s="588"/>
      <c r="I2" s="52" t="s">
        <v>1</v>
      </c>
      <c r="J2" s="65">
        <f>VLOOKUP(B2,'SCHOOL LIST'!A:B,2,FALSE)</f>
        <v>6033</v>
      </c>
    </row>
    <row r="3" spans="1:10" ht="18.600000000000001" customHeight="1" x14ac:dyDescent="0.25">
      <c r="A3" s="48" t="s">
        <v>494</v>
      </c>
      <c r="B3" s="589" t="str">
        <f>'School-level PFEP'!B3</f>
        <v xml:space="preserve">Rene Rovirosa </v>
      </c>
      <c r="C3" s="590"/>
      <c r="D3" s="590"/>
      <c r="E3" s="590"/>
      <c r="F3" s="590"/>
      <c r="G3" s="590"/>
      <c r="H3" s="591"/>
      <c r="I3" s="300"/>
      <c r="J3" s="301"/>
    </row>
    <row r="4" spans="1:10" ht="246" customHeight="1" thickBot="1" x14ac:dyDescent="0.3">
      <c r="A4" s="288" t="s">
        <v>827</v>
      </c>
      <c r="B4" s="592"/>
      <c r="C4" s="592"/>
      <c r="D4" s="592"/>
      <c r="E4" s="592"/>
      <c r="F4" s="592"/>
      <c r="G4" s="592"/>
      <c r="H4" s="592"/>
      <c r="I4" s="592"/>
      <c r="J4" s="290"/>
    </row>
    <row r="5" spans="1:10" ht="18" customHeight="1" thickBot="1" x14ac:dyDescent="0.3">
      <c r="A5" s="602" t="s">
        <v>826</v>
      </c>
      <c r="B5" s="603"/>
      <c r="C5" s="603"/>
      <c r="D5" s="603"/>
      <c r="E5" s="603"/>
      <c r="F5" s="603"/>
      <c r="G5" s="603"/>
      <c r="H5" s="603"/>
      <c r="I5" s="603"/>
      <c r="J5" s="604"/>
    </row>
    <row r="6" spans="1:10" ht="28.9" customHeight="1" x14ac:dyDescent="0.25">
      <c r="A6" s="605" t="s">
        <v>495</v>
      </c>
      <c r="B6" s="606"/>
      <c r="C6" s="606"/>
      <c r="D6" s="606"/>
      <c r="E6" s="606"/>
      <c r="F6" s="606"/>
      <c r="G6" s="606"/>
      <c r="H6" s="606"/>
      <c r="I6" s="606"/>
      <c r="J6" s="607"/>
    </row>
    <row r="7" spans="1:10" ht="30" customHeight="1" x14ac:dyDescent="0.25">
      <c r="A7" s="297" t="s">
        <v>828</v>
      </c>
      <c r="B7" s="298"/>
      <c r="C7" s="298"/>
      <c r="D7" s="298"/>
      <c r="E7" s="298"/>
      <c r="F7" s="298"/>
      <c r="G7" s="298"/>
      <c r="H7" s="298"/>
      <c r="I7" s="298"/>
      <c r="J7" s="299"/>
    </row>
    <row r="8" spans="1:10" ht="27" customHeight="1" x14ac:dyDescent="0.25">
      <c r="A8" s="297" t="s">
        <v>829</v>
      </c>
      <c r="B8" s="298"/>
      <c r="C8" s="298"/>
      <c r="D8" s="298"/>
      <c r="E8" s="298"/>
      <c r="F8" s="298"/>
      <c r="G8" s="298"/>
      <c r="H8" s="298"/>
      <c r="I8" s="298"/>
      <c r="J8" s="299"/>
    </row>
    <row r="9" spans="1:10" ht="42" customHeight="1" x14ac:dyDescent="0.25">
      <c r="A9" s="297" t="s">
        <v>830</v>
      </c>
      <c r="B9" s="298"/>
      <c r="C9" s="298"/>
      <c r="D9" s="298"/>
      <c r="E9" s="298"/>
      <c r="F9" s="298"/>
      <c r="G9" s="298"/>
      <c r="H9" s="298"/>
      <c r="I9" s="298"/>
      <c r="J9" s="299"/>
    </row>
    <row r="10" spans="1:10" ht="42" customHeight="1" x14ac:dyDescent="0.25">
      <c r="A10" s="326" t="s">
        <v>496</v>
      </c>
      <c r="B10" s="327"/>
      <c r="C10" s="327"/>
      <c r="D10" s="327"/>
      <c r="E10" s="327"/>
      <c r="F10" s="327"/>
      <c r="G10" s="327"/>
      <c r="H10" s="327"/>
      <c r="I10" s="327"/>
      <c r="J10" s="328"/>
    </row>
    <row r="11" spans="1:10" ht="15" x14ac:dyDescent="0.25">
      <c r="A11" s="326" t="s">
        <v>831</v>
      </c>
      <c r="B11" s="327"/>
      <c r="C11" s="327"/>
      <c r="D11" s="327"/>
      <c r="E11" s="327"/>
      <c r="F11" s="327"/>
      <c r="G11" s="327"/>
      <c r="H11" s="327"/>
      <c r="I11" s="327"/>
      <c r="J11" s="328"/>
    </row>
    <row r="12" spans="1:10" ht="27" customHeight="1" x14ac:dyDescent="0.25">
      <c r="A12" s="329" t="s">
        <v>497</v>
      </c>
      <c r="B12" s="330"/>
      <c r="C12" s="330"/>
      <c r="D12" s="330"/>
      <c r="E12" s="330"/>
      <c r="F12" s="330"/>
      <c r="G12" s="330"/>
      <c r="H12" s="330"/>
      <c r="I12" s="330"/>
      <c r="J12" s="331"/>
    </row>
    <row r="13" spans="1:10" ht="45.75" customHeight="1" x14ac:dyDescent="0.25">
      <c r="A13" s="593" t="s">
        <v>832</v>
      </c>
      <c r="B13" s="594"/>
      <c r="C13" s="594"/>
      <c r="D13" s="594"/>
      <c r="E13" s="594"/>
      <c r="F13" s="594"/>
      <c r="G13" s="594"/>
      <c r="H13" s="594"/>
      <c r="I13" s="594"/>
      <c r="J13" s="595"/>
    </row>
    <row r="14" spans="1:10" ht="27" customHeight="1" x14ac:dyDescent="0.25">
      <c r="A14" s="596" t="s">
        <v>833</v>
      </c>
      <c r="B14" s="597"/>
      <c r="C14" s="597"/>
      <c r="D14" s="597"/>
      <c r="E14" s="597"/>
      <c r="F14" s="597"/>
      <c r="G14" s="597"/>
      <c r="H14" s="597"/>
      <c r="I14" s="597"/>
      <c r="J14" s="598"/>
    </row>
    <row r="15" spans="1:10" ht="17.25" customHeight="1" x14ac:dyDescent="0.25">
      <c r="A15" s="300"/>
      <c r="B15" s="599"/>
      <c r="C15" s="599"/>
      <c r="D15" s="599"/>
      <c r="E15" s="599"/>
      <c r="F15" s="599"/>
      <c r="G15" s="599"/>
      <c r="H15" s="599"/>
      <c r="I15" s="599"/>
      <c r="J15" s="301"/>
    </row>
    <row r="16" spans="1:10" ht="27.75" customHeight="1" x14ac:dyDescent="0.25">
      <c r="A16" s="581" t="s">
        <v>635</v>
      </c>
      <c r="B16" s="61"/>
      <c r="C16" s="308"/>
      <c r="D16" s="309"/>
      <c r="E16" s="309"/>
      <c r="F16" s="310"/>
      <c r="G16" s="19"/>
      <c r="H16" s="600">
        <f>'School-level PFEP'!H16</f>
        <v>44477</v>
      </c>
      <c r="I16" s="601"/>
      <c r="J16" s="25"/>
    </row>
    <row r="17" spans="1:10" ht="30" customHeight="1" x14ac:dyDescent="0.3">
      <c r="A17" s="582"/>
      <c r="B17" s="62"/>
      <c r="C17" s="302" t="s">
        <v>498</v>
      </c>
      <c r="D17" s="302"/>
      <c r="E17" s="302"/>
      <c r="F17" s="302"/>
      <c r="G17" s="20"/>
      <c r="H17" s="302" t="s">
        <v>499</v>
      </c>
      <c r="I17" s="302"/>
      <c r="J17" s="26"/>
    </row>
    <row r="18" spans="1:10" ht="30.75" customHeight="1" thickBot="1" x14ac:dyDescent="0.3">
      <c r="A18" s="583"/>
      <c r="B18" s="584" t="s">
        <v>500</v>
      </c>
      <c r="C18" s="584"/>
      <c r="D18" s="584"/>
      <c r="E18" s="584"/>
      <c r="F18" s="584"/>
      <c r="G18" s="584"/>
      <c r="H18" s="584"/>
      <c r="I18" s="584"/>
      <c r="J18" s="585"/>
    </row>
    <row r="19" spans="1:10" ht="17.25" customHeight="1" thickBot="1" x14ac:dyDescent="0.3">
      <c r="A19" s="67"/>
      <c r="B19" s="77"/>
      <c r="C19" s="77"/>
      <c r="D19" s="77"/>
      <c r="E19" s="77"/>
      <c r="F19" s="77"/>
      <c r="G19" s="77"/>
      <c r="H19" s="77"/>
      <c r="I19" s="77"/>
      <c r="J19" s="77"/>
    </row>
    <row r="20" spans="1:10" ht="16.5" customHeight="1" thickBot="1" x14ac:dyDescent="0.3">
      <c r="A20" s="575" t="s">
        <v>605</v>
      </c>
      <c r="B20" s="576"/>
      <c r="C20" s="576"/>
      <c r="D20" s="576"/>
      <c r="E20" s="576"/>
      <c r="F20" s="576"/>
      <c r="G20" s="576"/>
      <c r="H20" s="576"/>
      <c r="I20" s="576"/>
      <c r="J20" s="577"/>
    </row>
    <row r="21" spans="1:10" ht="26.25" customHeight="1" x14ac:dyDescent="0.25">
      <c r="A21" s="578" t="s">
        <v>834</v>
      </c>
      <c r="B21" s="579"/>
      <c r="C21" s="579"/>
      <c r="D21" s="579"/>
      <c r="E21" s="579"/>
      <c r="F21" s="579"/>
      <c r="G21" s="579"/>
      <c r="H21" s="579"/>
      <c r="I21" s="579"/>
      <c r="J21" s="580"/>
    </row>
    <row r="22" spans="1:10" ht="37.5" customHeight="1" x14ac:dyDescent="0.25">
      <c r="A22" s="566" t="s">
        <v>835</v>
      </c>
      <c r="B22" s="567"/>
      <c r="C22" s="567"/>
      <c r="D22" s="567"/>
      <c r="E22" s="567"/>
      <c r="F22" s="567"/>
      <c r="G22" s="567"/>
      <c r="H22" s="567"/>
      <c r="I22" s="567"/>
      <c r="J22" s="568"/>
    </row>
    <row r="23" spans="1:10" ht="12.75" customHeight="1" x14ac:dyDescent="0.25">
      <c r="A23" s="179" t="s">
        <v>501</v>
      </c>
      <c r="B23" s="180"/>
      <c r="C23" s="179" t="s">
        <v>502</v>
      </c>
      <c r="D23" s="322"/>
      <c r="E23" s="322"/>
      <c r="F23" s="180"/>
      <c r="G23" s="573" t="s">
        <v>503</v>
      </c>
      <c r="H23" s="574"/>
      <c r="I23" s="101" t="s">
        <v>504</v>
      </c>
      <c r="J23" s="102"/>
    </row>
    <row r="24" spans="1:10" ht="49.5" customHeight="1" x14ac:dyDescent="0.25">
      <c r="A24" s="163" t="s">
        <v>505</v>
      </c>
      <c r="B24" s="165"/>
      <c r="C24" s="566" t="s">
        <v>836</v>
      </c>
      <c r="D24" s="567"/>
      <c r="E24" s="567"/>
      <c r="F24" s="568"/>
      <c r="G24" s="569" t="s">
        <v>512</v>
      </c>
      <c r="H24" s="570"/>
      <c r="I24" s="564">
        <f>'School-level PFEP'!I24</f>
        <v>44448</v>
      </c>
      <c r="J24" s="565"/>
    </row>
    <row r="25" spans="1:10" ht="64.5" customHeight="1" x14ac:dyDescent="0.25">
      <c r="A25" s="169"/>
      <c r="B25" s="171"/>
      <c r="C25" s="561" t="s">
        <v>506</v>
      </c>
      <c r="D25" s="562"/>
      <c r="E25" s="562"/>
      <c r="F25" s="563"/>
      <c r="G25" s="469" t="s">
        <v>507</v>
      </c>
      <c r="H25" s="471"/>
      <c r="I25" s="564">
        <f>'School-level PFEP'!I25</f>
        <v>44462</v>
      </c>
      <c r="J25" s="565"/>
    </row>
    <row r="26" spans="1:10" ht="12.75" customHeight="1" x14ac:dyDescent="0.25">
      <c r="A26" s="3" t="s">
        <v>501</v>
      </c>
      <c r="B26" s="2"/>
      <c r="C26" s="334" t="s">
        <v>502</v>
      </c>
      <c r="D26" s="335"/>
      <c r="E26" s="335"/>
      <c r="F26" s="335"/>
      <c r="G26" s="335"/>
      <c r="H26" s="336"/>
      <c r="I26" s="106" t="s">
        <v>508</v>
      </c>
      <c r="J26" s="107"/>
    </row>
    <row r="27" spans="1:10" s="1" customFormat="1" ht="14.1" customHeight="1" x14ac:dyDescent="0.25">
      <c r="A27" s="163" t="s">
        <v>550</v>
      </c>
      <c r="B27" s="165"/>
      <c r="C27" s="357" t="s">
        <v>837</v>
      </c>
      <c r="D27" s="358"/>
      <c r="E27" s="358"/>
      <c r="F27" s="358"/>
      <c r="G27" s="358"/>
      <c r="H27" s="571"/>
      <c r="I27" s="343" t="s">
        <v>838</v>
      </c>
      <c r="J27" s="344"/>
    </row>
    <row r="28" spans="1:10" s="1" customFormat="1" ht="12.6" customHeight="1" x14ac:dyDescent="0.25">
      <c r="A28" s="166"/>
      <c r="B28" s="168"/>
      <c r="C28" s="357" t="s">
        <v>509</v>
      </c>
      <c r="D28" s="358"/>
      <c r="E28" s="358"/>
      <c r="F28" s="358"/>
      <c r="G28" s="358"/>
      <c r="H28" s="571"/>
      <c r="I28" s="345"/>
      <c r="J28" s="346"/>
    </row>
    <row r="29" spans="1:10" s="1" customFormat="1" ht="12" customHeight="1" x14ac:dyDescent="0.25">
      <c r="A29" s="166"/>
      <c r="B29" s="168"/>
      <c r="C29" s="357" t="s">
        <v>510</v>
      </c>
      <c r="D29" s="358"/>
      <c r="E29" s="358"/>
      <c r="F29" s="358"/>
      <c r="G29" s="358"/>
      <c r="H29" s="571"/>
      <c r="I29" s="345"/>
      <c r="J29" s="346"/>
    </row>
    <row r="30" spans="1:10" s="1" customFormat="1" ht="19.5" customHeight="1" thickBot="1" x14ac:dyDescent="0.3">
      <c r="A30" s="166"/>
      <c r="B30" s="168"/>
      <c r="C30" s="131" t="s">
        <v>511</v>
      </c>
      <c r="D30" s="572"/>
      <c r="E30" s="572"/>
      <c r="F30" s="572"/>
      <c r="G30" s="572"/>
      <c r="H30" s="132"/>
      <c r="I30" s="345"/>
      <c r="J30" s="346"/>
    </row>
    <row r="31" spans="1:10" ht="13.5" customHeight="1" thickBot="1" x14ac:dyDescent="0.3">
      <c r="A31" s="463" t="s">
        <v>606</v>
      </c>
      <c r="B31" s="464"/>
      <c r="C31" s="464"/>
      <c r="D31" s="464"/>
      <c r="E31" s="464"/>
      <c r="F31" s="464"/>
      <c r="G31" s="464"/>
      <c r="H31" s="464"/>
      <c r="I31" s="464"/>
      <c r="J31" s="465"/>
    </row>
    <row r="32" spans="1:10" ht="36.75" customHeight="1" x14ac:dyDescent="0.25">
      <c r="A32" s="169" t="s">
        <v>839</v>
      </c>
      <c r="B32" s="170"/>
      <c r="C32" s="170"/>
      <c r="D32" s="170"/>
      <c r="E32" s="170"/>
      <c r="F32" s="170"/>
      <c r="G32" s="170"/>
      <c r="H32" s="170"/>
      <c r="I32" s="170"/>
      <c r="J32" s="171"/>
    </row>
    <row r="33" spans="1:10" ht="12" customHeight="1" x14ac:dyDescent="0.25">
      <c r="A33" s="179" t="s">
        <v>501</v>
      </c>
      <c r="B33" s="180"/>
      <c r="C33" s="179" t="s">
        <v>502</v>
      </c>
      <c r="D33" s="322"/>
      <c r="E33" s="322"/>
      <c r="F33" s="180"/>
      <c r="G33" s="573" t="s">
        <v>503</v>
      </c>
      <c r="H33" s="574"/>
      <c r="I33" s="101" t="s">
        <v>504</v>
      </c>
      <c r="J33" s="102"/>
    </row>
    <row r="34" spans="1:10" ht="19.5" customHeight="1" x14ac:dyDescent="0.25">
      <c r="A34" s="131" t="s">
        <v>513</v>
      </c>
      <c r="B34" s="132"/>
      <c r="C34" s="178" t="s">
        <v>811</v>
      </c>
      <c r="D34" s="178"/>
      <c r="E34" s="178"/>
      <c r="F34" s="178"/>
      <c r="G34" s="556" t="s">
        <v>512</v>
      </c>
      <c r="H34" s="556"/>
      <c r="I34" s="557">
        <f>'School-level PFEP'!I34</f>
        <v>44448</v>
      </c>
      <c r="J34" s="558"/>
    </row>
    <row r="35" spans="1:10" ht="12.75" customHeight="1" x14ac:dyDescent="0.25">
      <c r="A35" s="133"/>
      <c r="B35" s="134"/>
      <c r="C35" s="178"/>
      <c r="D35" s="178"/>
      <c r="E35" s="178"/>
      <c r="F35" s="178"/>
      <c r="G35" s="556"/>
      <c r="H35" s="556"/>
      <c r="I35" s="559"/>
      <c r="J35" s="560"/>
    </row>
    <row r="36" spans="1:10" ht="44.25" customHeight="1" x14ac:dyDescent="0.25">
      <c r="A36" s="133"/>
      <c r="B36" s="134"/>
      <c r="C36" s="178"/>
      <c r="D36" s="178"/>
      <c r="E36" s="178"/>
      <c r="F36" s="178"/>
      <c r="G36" s="556"/>
      <c r="H36" s="556"/>
      <c r="I36" s="559"/>
      <c r="J36" s="560"/>
    </row>
    <row r="37" spans="1:10" ht="17.25" customHeight="1" x14ac:dyDescent="0.25">
      <c r="A37" s="131" t="s">
        <v>514</v>
      </c>
      <c r="B37" s="132"/>
      <c r="C37" s="163" t="s">
        <v>840</v>
      </c>
      <c r="D37" s="164"/>
      <c r="E37" s="164"/>
      <c r="F37" s="165"/>
      <c r="G37" s="475" t="s">
        <v>507</v>
      </c>
      <c r="H37" s="476"/>
      <c r="I37" s="479">
        <f>'School-level PFEP'!I37</f>
        <v>44462</v>
      </c>
      <c r="J37" s="479"/>
    </row>
    <row r="38" spans="1:10" ht="15" customHeight="1" x14ac:dyDescent="0.25">
      <c r="A38" s="133"/>
      <c r="B38" s="134"/>
      <c r="C38" s="166"/>
      <c r="D38" s="474"/>
      <c r="E38" s="474"/>
      <c r="F38" s="168"/>
      <c r="G38" s="477"/>
      <c r="H38" s="478"/>
      <c r="I38" s="479"/>
      <c r="J38" s="479"/>
    </row>
    <row r="39" spans="1:10" ht="33" customHeight="1" thickBot="1" x14ac:dyDescent="0.3">
      <c r="A39" s="133"/>
      <c r="B39" s="134"/>
      <c r="C39" s="166"/>
      <c r="D39" s="167"/>
      <c r="E39" s="167"/>
      <c r="F39" s="168"/>
      <c r="G39" s="477"/>
      <c r="H39" s="478"/>
      <c r="I39" s="480"/>
      <c r="J39" s="480"/>
    </row>
    <row r="40" spans="1:10" ht="14.25" customHeight="1" thickBot="1" x14ac:dyDescent="0.3">
      <c r="A40" s="463" t="s">
        <v>607</v>
      </c>
      <c r="B40" s="464"/>
      <c r="C40" s="464"/>
      <c r="D40" s="464"/>
      <c r="E40" s="464"/>
      <c r="F40" s="464"/>
      <c r="G40" s="464"/>
      <c r="H40" s="464"/>
      <c r="I40" s="464"/>
      <c r="J40" s="465"/>
    </row>
    <row r="41" spans="1:10" ht="24.75" customHeight="1" x14ac:dyDescent="0.25">
      <c r="A41" s="409" t="s">
        <v>515</v>
      </c>
      <c r="B41" s="410"/>
      <c r="C41" s="410"/>
      <c r="D41" s="410"/>
      <c r="E41" s="410"/>
      <c r="F41" s="410"/>
      <c r="G41" s="410"/>
      <c r="H41" s="410"/>
      <c r="I41" s="410"/>
      <c r="J41" s="411"/>
    </row>
    <row r="42" spans="1:10" ht="39" customHeight="1" x14ac:dyDescent="0.25">
      <c r="A42" s="101" t="s">
        <v>516</v>
      </c>
      <c r="B42" s="102"/>
      <c r="C42" s="101" t="s">
        <v>517</v>
      </c>
      <c r="D42" s="102"/>
      <c r="E42" s="101" t="s">
        <v>841</v>
      </c>
      <c r="F42" s="218"/>
      <c r="G42" s="218"/>
      <c r="H42" s="218"/>
      <c r="I42" s="218"/>
      <c r="J42" s="102"/>
    </row>
    <row r="43" spans="1:10" ht="38.25" customHeight="1" x14ac:dyDescent="0.25">
      <c r="A43" s="472" t="s">
        <v>797</v>
      </c>
      <c r="B43" s="473"/>
      <c r="C43" s="390" t="str">
        <f>IF('School-level PFEP'!C43="Support Services", "Servicios de apoyo", " ")</f>
        <v xml:space="preserve"> </v>
      </c>
      <c r="D43" s="468"/>
      <c r="E43" s="469" t="str">
        <f>IF('School-level PFEP'!C43="Support Services", "Las estrategias proporcionadas a los padres de los estudiantes que estan aprendiendo el idioma inglé (English Learners, EL) ayudarán a mejorar su rendimiento académico.", " ")</f>
        <v xml:space="preserve"> </v>
      </c>
      <c r="F43" s="470"/>
      <c r="G43" s="470"/>
      <c r="H43" s="470"/>
      <c r="I43" s="470"/>
      <c r="J43" s="471"/>
    </row>
    <row r="44" spans="1:10" ht="38.25" customHeight="1" x14ac:dyDescent="0.25">
      <c r="A44" s="466" t="s">
        <v>518</v>
      </c>
      <c r="B44" s="467"/>
      <c r="C44" s="390" t="s">
        <v>808</v>
      </c>
      <c r="D44" s="468"/>
      <c r="E44" s="469" t="s">
        <v>789</v>
      </c>
      <c r="F44" s="470"/>
      <c r="G44" s="470"/>
      <c r="H44" s="470"/>
      <c r="I44" s="470"/>
      <c r="J44" s="471"/>
    </row>
    <row r="45" spans="1:10" ht="48.75" customHeight="1" thickBot="1" x14ac:dyDescent="0.3">
      <c r="A45" s="412" t="str">
        <f>IF('School-level PFEP'!A45="Head Start"," Head Start",IF('School-level PFEP'!A45="VPK","VPK",IF('School-level PFEP'!A45="Migrant","Titulo I Parte C Migrante",IF('School-level PFEP'!A45="Title I, Part D Neglected &amp; Delinquent Program","Título I, Parte D Programas locales para los descuidados y delictivos (Alcance para educación alternativa)"," "))))</f>
        <v xml:space="preserve"> </v>
      </c>
      <c r="B45" s="413"/>
      <c r="C45" s="412" t="str">
        <f>IF('School-level PFEP'!A45="Head Start", " Reuniones / Talleres ", IF('School-level PFEP'!A45="VPK", " Reuniones / Talleres ", IF('School-level PFEP'!A45="Migrant", " Servicios de apoyo ", IF('School-level PFEP'!A45="Title I, Part D Neglected &amp; Delinquent Program", " Servicios de apoyo ", ""))))</f>
        <v/>
      </c>
      <c r="D45" s="413"/>
      <c r="E45" s="412" t="str">
        <f>IF('School-level PFEP'!A45="Head Start", " Las estrategias proporcionadas a los padres de niños en edad preescolar establecerán una base académica sólida.", IF('School-level PFEP'!A45="VPK", "Las estrategias proporcionadas a los padres de los estudiantes de VPK ayudarán a construir una base académica sólida.", IF('School-level PFEP'!A45="Migrant", " Los recursos proporcionados a las familias migrantes ayudarán a los estudiantes a superar las barreras al aprendizaje.", IF('School-level PFEP'!A45="Title I, Part D Neglected &amp; Delinquent Program", " Los servicios integrales proporcionados a las familias de los estudiantes referidos apoyarán el crecimiento académico.",""))))</f>
        <v/>
      </c>
      <c r="F45" s="414"/>
      <c r="G45" s="414"/>
      <c r="H45" s="414"/>
      <c r="I45" s="414"/>
      <c r="J45" s="413"/>
    </row>
    <row r="46" spans="1:10" ht="17.25" customHeight="1" thickBot="1" x14ac:dyDescent="0.3">
      <c r="A46" s="78"/>
      <c r="B46" s="78"/>
      <c r="C46" s="78"/>
      <c r="D46" s="78"/>
      <c r="E46" s="78"/>
      <c r="F46" s="78"/>
      <c r="G46" s="78"/>
      <c r="H46" s="78"/>
      <c r="I46" s="78"/>
      <c r="J46" s="78"/>
    </row>
    <row r="47" spans="1:10" ht="14.25" customHeight="1" thickBot="1" x14ac:dyDescent="0.3">
      <c r="A47" s="415" t="s">
        <v>608</v>
      </c>
      <c r="B47" s="416"/>
      <c r="C47" s="416"/>
      <c r="D47" s="416"/>
      <c r="E47" s="416"/>
      <c r="F47" s="416"/>
      <c r="G47" s="416"/>
      <c r="H47" s="416"/>
      <c r="I47" s="416"/>
      <c r="J47" s="417"/>
    </row>
    <row r="48" spans="1:10" s="7" customFormat="1" ht="63.75" customHeight="1" x14ac:dyDescent="0.25">
      <c r="A48" s="409" t="s">
        <v>842</v>
      </c>
      <c r="B48" s="410"/>
      <c r="C48" s="410"/>
      <c r="D48" s="410"/>
      <c r="E48" s="410"/>
      <c r="F48" s="410"/>
      <c r="G48" s="410"/>
      <c r="H48" s="410"/>
      <c r="I48" s="410"/>
      <c r="J48" s="411"/>
    </row>
    <row r="49" spans="1:10" ht="14.1" customHeight="1" x14ac:dyDescent="0.25">
      <c r="A49" s="179" t="s">
        <v>519</v>
      </c>
      <c r="B49" s="180"/>
      <c r="C49" s="183" t="s">
        <v>520</v>
      </c>
      <c r="D49" s="184"/>
      <c r="E49" s="184"/>
      <c r="F49" s="185"/>
      <c r="G49" s="139" t="s">
        <v>521</v>
      </c>
      <c r="H49" s="139"/>
      <c r="I49" s="139"/>
      <c r="J49" s="139"/>
    </row>
    <row r="50" spans="1:10" ht="12.75" customHeight="1" x14ac:dyDescent="0.25">
      <c r="A50" s="199" t="s">
        <v>522</v>
      </c>
      <c r="B50" s="200"/>
      <c r="C50" s="192" t="s">
        <v>526</v>
      </c>
      <c r="D50" s="193"/>
      <c r="E50" s="543" t="s">
        <v>525</v>
      </c>
      <c r="F50" s="544"/>
      <c r="G50" s="475" t="s">
        <v>810</v>
      </c>
      <c r="H50" s="551"/>
      <c r="I50" s="551"/>
      <c r="J50" s="476"/>
    </row>
    <row r="51" spans="1:10" ht="14.1" customHeight="1" x14ac:dyDescent="0.25">
      <c r="A51" s="201"/>
      <c r="B51" s="202"/>
      <c r="C51" s="194"/>
      <c r="D51" s="195"/>
      <c r="E51" s="545"/>
      <c r="F51" s="546"/>
      <c r="G51" s="477"/>
      <c r="H51" s="552"/>
      <c r="I51" s="552"/>
      <c r="J51" s="478"/>
    </row>
    <row r="52" spans="1:10" ht="15" customHeight="1" x14ac:dyDescent="0.25">
      <c r="A52" s="201"/>
      <c r="B52" s="202"/>
      <c r="C52" s="547" t="s">
        <v>527</v>
      </c>
      <c r="D52" s="548"/>
      <c r="E52" s="537" t="s">
        <v>523</v>
      </c>
      <c r="F52" s="538"/>
      <c r="G52" s="477"/>
      <c r="H52" s="552"/>
      <c r="I52" s="552"/>
      <c r="J52" s="478"/>
    </row>
    <row r="53" spans="1:10" ht="20.25" customHeight="1" x14ac:dyDescent="0.25">
      <c r="A53" s="201"/>
      <c r="B53" s="202"/>
      <c r="C53" s="549"/>
      <c r="D53" s="550"/>
      <c r="E53" s="539"/>
      <c r="F53" s="540"/>
      <c r="G53" s="477"/>
      <c r="H53" s="552"/>
      <c r="I53" s="552"/>
      <c r="J53" s="478"/>
    </row>
    <row r="54" spans="1:10" ht="35.25" customHeight="1" x14ac:dyDescent="0.25">
      <c r="A54" s="201"/>
      <c r="B54" s="202"/>
      <c r="C54" s="541" t="s">
        <v>528</v>
      </c>
      <c r="D54" s="542"/>
      <c r="E54" s="543" t="s">
        <v>524</v>
      </c>
      <c r="F54" s="544"/>
      <c r="G54" s="553"/>
      <c r="H54" s="554"/>
      <c r="I54" s="554"/>
      <c r="J54" s="555"/>
    </row>
    <row r="55" spans="1:10" ht="20.25" customHeight="1" x14ac:dyDescent="0.25">
      <c r="A55" s="253" t="s">
        <v>519</v>
      </c>
      <c r="B55" s="253"/>
      <c r="C55" s="139" t="s">
        <v>529</v>
      </c>
      <c r="D55" s="139"/>
      <c r="E55" s="139"/>
      <c r="F55" s="139"/>
      <c r="G55" s="139"/>
      <c r="H55" s="139"/>
      <c r="I55" s="139"/>
      <c r="J55" s="139"/>
    </row>
    <row r="56" spans="1:10" ht="40.5" customHeight="1" x14ac:dyDescent="0.25">
      <c r="A56" s="247" t="s">
        <v>530</v>
      </c>
      <c r="B56" s="248"/>
      <c r="C56" s="533" t="s">
        <v>843</v>
      </c>
      <c r="D56" s="534"/>
      <c r="E56" s="534"/>
      <c r="F56" s="535"/>
      <c r="G56" s="533" t="s">
        <v>533</v>
      </c>
      <c r="H56" s="534"/>
      <c r="I56" s="534"/>
      <c r="J56" s="535"/>
    </row>
    <row r="57" spans="1:10" ht="66" customHeight="1" x14ac:dyDescent="0.25">
      <c r="A57" s="249"/>
      <c r="B57" s="250"/>
      <c r="C57" s="533" t="s">
        <v>531</v>
      </c>
      <c r="D57" s="534"/>
      <c r="E57" s="534"/>
      <c r="F57" s="535"/>
      <c r="G57" s="432" t="s">
        <v>819</v>
      </c>
      <c r="H57" s="433"/>
      <c r="I57" s="433"/>
      <c r="J57" s="434"/>
    </row>
    <row r="58" spans="1:10" ht="44.25" customHeight="1" x14ac:dyDescent="0.25">
      <c r="A58" s="249"/>
      <c r="B58" s="250"/>
      <c r="C58" s="533" t="s">
        <v>532</v>
      </c>
      <c r="D58" s="534"/>
      <c r="E58" s="534"/>
      <c r="F58" s="535"/>
      <c r="G58" s="533" t="s">
        <v>844</v>
      </c>
      <c r="H58" s="534"/>
      <c r="I58" s="534"/>
      <c r="J58" s="535"/>
    </row>
    <row r="59" spans="1:10" ht="42" customHeight="1" x14ac:dyDescent="0.25">
      <c r="A59" s="249"/>
      <c r="B59" s="250"/>
      <c r="C59" s="533" t="s">
        <v>845</v>
      </c>
      <c r="D59" s="534"/>
      <c r="E59" s="534"/>
      <c r="F59" s="535"/>
      <c r="G59" s="536" t="s">
        <v>846</v>
      </c>
      <c r="H59" s="534"/>
      <c r="I59" s="534"/>
      <c r="J59" s="535"/>
    </row>
    <row r="60" spans="1:10" ht="37.5" customHeight="1" x14ac:dyDescent="0.25">
      <c r="A60" s="251"/>
      <c r="B60" s="252"/>
      <c r="C60" s="533" t="s">
        <v>847</v>
      </c>
      <c r="D60" s="534"/>
      <c r="E60" s="534"/>
      <c r="F60" s="535"/>
      <c r="G60" s="533" t="s">
        <v>534</v>
      </c>
      <c r="H60" s="534"/>
      <c r="I60" s="534"/>
      <c r="J60" s="535"/>
    </row>
    <row r="61" spans="1:10" ht="21.75" customHeight="1" x14ac:dyDescent="0.25">
      <c r="A61" s="179" t="s">
        <v>519</v>
      </c>
      <c r="B61" s="180"/>
      <c r="C61" s="101" t="s">
        <v>529</v>
      </c>
      <c r="D61" s="218"/>
      <c r="E61" s="218"/>
      <c r="F61" s="218"/>
      <c r="G61" s="218"/>
      <c r="H61" s="218"/>
      <c r="I61" s="218"/>
      <c r="J61" s="102"/>
    </row>
    <row r="62" spans="1:10" ht="30" customHeight="1" x14ac:dyDescent="0.25">
      <c r="A62" s="256" t="s">
        <v>535</v>
      </c>
      <c r="B62" s="257"/>
      <c r="C62" s="244" t="s">
        <v>536</v>
      </c>
      <c r="D62" s="245"/>
      <c r="E62" s="245"/>
      <c r="F62" s="246"/>
      <c r="G62" s="244" t="s">
        <v>848</v>
      </c>
      <c r="H62" s="245"/>
      <c r="I62" s="245"/>
      <c r="J62" s="246"/>
    </row>
    <row r="63" spans="1:10" ht="38.25" customHeight="1" x14ac:dyDescent="0.25">
      <c r="A63" s="258"/>
      <c r="B63" s="259"/>
      <c r="C63" s="244" t="s">
        <v>849</v>
      </c>
      <c r="D63" s="245"/>
      <c r="E63" s="245"/>
      <c r="F63" s="246"/>
      <c r="G63" s="244" t="s">
        <v>538</v>
      </c>
      <c r="H63" s="245"/>
      <c r="I63" s="245"/>
      <c r="J63" s="246"/>
    </row>
    <row r="64" spans="1:10" ht="30" customHeight="1" x14ac:dyDescent="0.25">
      <c r="A64" s="258"/>
      <c r="B64" s="259"/>
      <c r="C64" s="244" t="s">
        <v>850</v>
      </c>
      <c r="D64" s="245"/>
      <c r="E64" s="245"/>
      <c r="F64" s="246"/>
      <c r="G64" s="244" t="s">
        <v>537</v>
      </c>
      <c r="H64" s="245"/>
      <c r="I64" s="245"/>
      <c r="J64" s="246"/>
    </row>
    <row r="65" spans="1:10" ht="53.25" customHeight="1" x14ac:dyDescent="0.25">
      <c r="A65" s="258"/>
      <c r="B65" s="259"/>
      <c r="C65" s="244" t="s">
        <v>851</v>
      </c>
      <c r="D65" s="245"/>
      <c r="E65" s="245"/>
      <c r="F65" s="246"/>
      <c r="G65" s="432" t="s">
        <v>809</v>
      </c>
      <c r="H65" s="433"/>
      <c r="I65" s="433"/>
      <c r="J65" s="434"/>
    </row>
    <row r="66" spans="1:10" ht="39" customHeight="1" x14ac:dyDescent="0.25">
      <c r="A66" s="260"/>
      <c r="B66" s="261"/>
      <c r="C66" s="244" t="s">
        <v>852</v>
      </c>
      <c r="D66" s="245"/>
      <c r="E66" s="245"/>
      <c r="F66" s="246"/>
      <c r="G66" s="244" t="s">
        <v>539</v>
      </c>
      <c r="H66" s="245"/>
      <c r="I66" s="245"/>
      <c r="J66" s="246"/>
    </row>
    <row r="67" spans="1:10" ht="39.75" customHeight="1" thickBot="1" x14ac:dyDescent="0.3">
      <c r="A67" s="430" t="s">
        <v>453</v>
      </c>
      <c r="B67" s="431"/>
      <c r="C67" s="418"/>
      <c r="D67" s="419"/>
      <c r="E67" s="419"/>
      <c r="F67" s="420"/>
      <c r="G67" s="421"/>
      <c r="H67" s="422"/>
      <c r="I67" s="422"/>
      <c r="J67" s="423"/>
    </row>
    <row r="68" spans="1:10" ht="17.25" customHeight="1" thickBot="1" x14ac:dyDescent="0.3">
      <c r="A68" s="408"/>
      <c r="B68" s="408"/>
      <c r="C68" s="408"/>
      <c r="D68" s="408"/>
      <c r="E68" s="408"/>
      <c r="F68" s="408"/>
      <c r="G68" s="408"/>
      <c r="H68" s="408"/>
      <c r="I68" s="408"/>
      <c r="J68" s="408"/>
    </row>
    <row r="69" spans="1:10" ht="15" customHeight="1" thickBot="1" x14ac:dyDescent="0.3">
      <c r="A69" s="444" t="s">
        <v>609</v>
      </c>
      <c r="B69" s="445"/>
      <c r="C69" s="445"/>
      <c r="D69" s="445"/>
      <c r="E69" s="445"/>
      <c r="F69" s="445"/>
      <c r="G69" s="445"/>
      <c r="H69" s="445"/>
      <c r="I69" s="445"/>
      <c r="J69" s="446"/>
    </row>
    <row r="70" spans="1:10" ht="39.75" customHeight="1" x14ac:dyDescent="0.25">
      <c r="A70" s="317" t="s">
        <v>853</v>
      </c>
      <c r="B70" s="318"/>
      <c r="C70" s="318"/>
      <c r="D70" s="318"/>
      <c r="E70" s="318"/>
      <c r="F70" s="318"/>
      <c r="G70" s="318"/>
      <c r="H70" s="318"/>
      <c r="I70" s="318"/>
      <c r="J70" s="319"/>
    </row>
    <row r="71" spans="1:10" s="7" customFormat="1" ht="12.75" customHeight="1" x14ac:dyDescent="0.25">
      <c r="A71" s="101" t="s">
        <v>610</v>
      </c>
      <c r="B71" s="102"/>
      <c r="C71" s="179" t="s">
        <v>540</v>
      </c>
      <c r="D71" s="180"/>
      <c r="E71" s="276" t="s">
        <v>542</v>
      </c>
      <c r="F71" s="443"/>
      <c r="G71" s="277"/>
      <c r="H71" s="101" t="s">
        <v>541</v>
      </c>
      <c r="I71" s="218"/>
      <c r="J71" s="102"/>
    </row>
    <row r="72" spans="1:10" ht="33" customHeight="1" x14ac:dyDescent="0.25">
      <c r="A72" s="402" t="s">
        <v>543</v>
      </c>
      <c r="B72" s="403"/>
      <c r="C72" s="271" t="s">
        <v>790</v>
      </c>
      <c r="D72" s="272"/>
      <c r="E72" s="404" t="str">
        <f>IF('School-level PFEP'!E70= "EESAC Meeting", "Reuniones de EESAC ", IF('School-level PFEP'!E70="Title I Annual Parent Meeting","Reunión anual de Título I para padres de familia ", IF('School-level PFEP'!E70="Webinar", "Seminario web", IF('School-level PFEP'!E70="Conference Call", "Llamadas en conferencia ", IF('School-level PFEP'!E70="Face-to-Face Meeting/Workshop", "Reuniones/talleres en persona ", IF('School-level PFEP'!E70= "Virtual Meeting/Workshop", "Reuniones/talleres a distancia ",""))))))</f>
        <v xml:space="preserve">Reuniones/talleres en persona </v>
      </c>
      <c r="F72" s="405"/>
      <c r="G72" s="406"/>
      <c r="H72" s="455" t="s">
        <v>807</v>
      </c>
      <c r="I72" s="456"/>
      <c r="J72" s="457"/>
    </row>
    <row r="73" spans="1:10" ht="30.75" customHeight="1" x14ac:dyDescent="0.25">
      <c r="A73" s="407" t="s">
        <v>544</v>
      </c>
      <c r="B73" s="407"/>
      <c r="C73" s="271" t="s">
        <v>791</v>
      </c>
      <c r="D73" s="272"/>
      <c r="E73" s="404" t="str">
        <f>IF('School-level PFEP'!E71= "EESAC Meeting", "Reuniones de EESAC ", IF('School-level PFEP'!E71="Title I Annual Parent Meeting","Reunión anual de Título I para padres de familia", IF('School-level PFEP'!E71="Webinar", "Seminario web", IF('School-level PFEP'!E71="Conference Call", "Llamadas en conferencia ", IF('School-level PFEP'!E71="Face-to-Face Meeting/Workshop", "Reuniones/talleres en persona ", IF('School-level PFEP'!E71= "Virtual Meeting/Workshop", "Reuniones/talleres a distancia ",""))))))</f>
        <v xml:space="preserve">Reuniones/talleres en persona </v>
      </c>
      <c r="F73" s="405"/>
      <c r="G73" s="406"/>
      <c r="H73" s="458"/>
      <c r="I73" s="459"/>
      <c r="J73" s="460"/>
    </row>
    <row r="74" spans="1:10" ht="33" customHeight="1" thickBot="1" x14ac:dyDescent="0.3">
      <c r="A74" s="424" t="s">
        <v>545</v>
      </c>
      <c r="B74" s="424"/>
      <c r="C74" s="425" t="s">
        <v>792</v>
      </c>
      <c r="D74" s="426"/>
      <c r="E74" s="427" t="str">
        <f>IF('School-level PFEP'!E72= "EESAC Meeting", "Reuniones de EESAC ", IF('School-level PFEP'!E72="Title I Annual Parent Meeting","Reunión anual de Título I para padres de familia", IF('School-level PFEP'!E72="Webinar", "Seminario web", IF('School-level PFEP'!E72="Conference Call", "Llamadas en conferencia ", IF('School-level PFEP'!E72="Face-to-Face Meeting/Workshop", "Reuniones/talleres en persona ", IF('School-level PFEP'!E72= "Virtual Meeting/Workshop", "Reuniones/talleres a distancia ",""))))))</f>
        <v>Reunión anual de Título I para padres de familia</v>
      </c>
      <c r="F74" s="428"/>
      <c r="G74" s="429"/>
      <c r="H74" s="458"/>
      <c r="I74" s="459"/>
      <c r="J74" s="460"/>
    </row>
    <row r="75" spans="1:10" ht="12" customHeight="1" thickBot="1" x14ac:dyDescent="0.3">
      <c r="A75" s="415" t="s">
        <v>611</v>
      </c>
      <c r="B75" s="416"/>
      <c r="C75" s="416"/>
      <c r="D75" s="416"/>
      <c r="E75" s="416"/>
      <c r="F75" s="416"/>
      <c r="G75" s="416"/>
      <c r="H75" s="416"/>
      <c r="I75" s="416"/>
      <c r="J75" s="417"/>
    </row>
    <row r="76" spans="1:10" ht="51.75" customHeight="1" x14ac:dyDescent="0.25">
      <c r="A76" s="409" t="s">
        <v>854</v>
      </c>
      <c r="B76" s="410"/>
      <c r="C76" s="410"/>
      <c r="D76" s="410"/>
      <c r="E76" s="410"/>
      <c r="F76" s="410"/>
      <c r="G76" s="410"/>
      <c r="H76" s="410"/>
      <c r="I76" s="410"/>
      <c r="J76" s="411"/>
    </row>
    <row r="77" spans="1:10" ht="15" customHeight="1" x14ac:dyDescent="0.25">
      <c r="A77" s="101" t="s">
        <v>519</v>
      </c>
      <c r="B77" s="102"/>
      <c r="C77" s="101" t="s">
        <v>643</v>
      </c>
      <c r="D77" s="102"/>
      <c r="E77" s="101" t="s">
        <v>547</v>
      </c>
      <c r="F77" s="218"/>
      <c r="G77" s="218"/>
      <c r="H77" s="218"/>
      <c r="I77" s="218"/>
      <c r="J77" s="102"/>
    </row>
    <row r="78" spans="1:10" ht="26.25" customHeight="1" x14ac:dyDescent="0.25">
      <c r="A78" s="97" t="s">
        <v>585</v>
      </c>
      <c r="B78" s="98"/>
      <c r="C78" s="400" t="str">
        <f>IF('School-level PFEP'!C76="Principal","Director(a)de Escuela",IF('School-level PFEP'!C76="Assistant Principal","Sub Director(a) de Escuela",IF('School-level PFEP'!C76="Curriculum Coach","Entrenador(a) de currículo",IF('School-level PFEP'!C76="CIS/CLS","CIS/CLS",IF('School-level PFEP'!C76="CAP Advisor","Asesor/a de CAP",IF('School-level PFEP'!C76="School Social Worker","Trabajador(a) social escolar",IF('School-level PFEP'!C76="UP-START Liaison","Representante de Project UP-START",IF('School-level PFEP'!C76="EESAC Chairperson","Presidente(a) de EESAC",IF('School-level PFEP'!C76="Activities Director","Director(a) de actividades",IF('School-level PFEP'!C76="Counselor","Consejero(a)"," "))))))))))</f>
        <v>Entrenador(a) de currículo</v>
      </c>
      <c r="D78" s="401"/>
      <c r="E78" s="255" t="str">
        <f>IF('School-level PFEP'!E76="Brochures","Folletos",IF('School-level PFEP'!E76="Flyers","Volantes",IF('School-level PFEP'!E76="Handouts","Documentación para repartir",IF('School-level PFEP'!E76="PowerPoint Presentations","Presentaciones en PowerPoint",IF('School-level PFEP'!E76="Referral Forms","Formularios para referidos",IF('School-level PFEP'!E76="Survey","Encuesta"," "))))))</f>
        <v>Encuesta</v>
      </c>
      <c r="F78" s="255"/>
      <c r="G78" s="255"/>
      <c r="H78" s="255"/>
      <c r="I78" s="255"/>
      <c r="J78" s="255"/>
    </row>
    <row r="79" spans="1:10" ht="25.5" customHeight="1" x14ac:dyDescent="0.25">
      <c r="A79" s="352" t="s">
        <v>586</v>
      </c>
      <c r="B79" s="353"/>
      <c r="C79" s="400" t="str">
        <f>IF('School-level PFEP'!C77="Principal","Director(a)de Escuela",IF('School-level PFEP'!C77="Assistant Principal","Sub Director(a) de Escuela",IF('School-level PFEP'!C77="Curriculum Coach","Entrenador(a) de currículo",IF('School-level PFEP'!C77="CIS/CLS","CIS/CLS",IF('School-level PFEP'!C77="CAP Advisor","Asesor(a) de CAP",IF('School-level PFEP'!C77="School Social Worker","Trabajador(a) social escolar",IF('School-level PFEP'!C77="UP-START Liaison","Representante de Project UP-START",IF('School-level PFEP'!C77="EESAC Chairperson","Presidente(a) de EESAC",IF('School-level PFEP'!C77="Activities Director","Director(a) de actividades",IF('School-level PFEP'!C77="Counselor","Consejero(a)"," "))))))))))</f>
        <v>Presidente(a) de EESAC</v>
      </c>
      <c r="D79" s="401"/>
      <c r="E79" s="400" t="str">
        <f>IF('School-level PFEP'!E77="Brochures","Folletos",IF('School-level PFEP'!E77="Flyers","Volantes",IF('School-level PFEP'!E77="Handouts","Documentación para repartir",IF('School-level PFEP'!E77="PowerPoint Presentations","Presentaciones en PowerPoint",IF('School-level PFEP'!E77="Referral Forms","Formularios para referidos",IF('School-level PFEP'!E77="Survey","Encuesta"," "))))))</f>
        <v>Presentaciones en PowerPoint</v>
      </c>
      <c r="F79" s="502"/>
      <c r="G79" s="502"/>
      <c r="H79" s="502"/>
      <c r="I79" s="502"/>
      <c r="J79" s="401"/>
    </row>
    <row r="80" spans="1:10" ht="26.25" customHeight="1" thickBot="1" x14ac:dyDescent="0.3">
      <c r="A80" s="400" t="str">
        <f>IF('School-level PFEP'!A78="Neighborhood Resource Center","Centro de Recurso del Vecindario",IF('School-level PFEP'!A78="Virtual Meetings/Webinars","Reuniones a distancia/talleres en línea ",IF('School-level PFEP'!A78="The Parent Academy"," La Academia para Padres de Familia ",IF('School-level PFEP'!A78="Agency Referrals"," Referidos a agencias ",IF('School-level PFEP'!A78="Community-Based Partnerships"," Asociaciones basadas en la comunidad",IF('School-level PFEP'!A78="Parent &amp; Family Engagement Workshops"," Talleres de participación de padres y familias"," "))))))</f>
        <v xml:space="preserve"> Talleres de participación de padres y familias</v>
      </c>
      <c r="B80" s="401"/>
      <c r="C80" s="400" t="str">
        <f>IF('School-level PFEP'!C78="Principal","Director(a)de Escuela",IF('School-level PFEP'!C78="Assistant Principal","Sub Director(a) de Escuela",IF('School-level PFEP'!C78="Curriculum Coach","Entrenador(a) de currículo",IF('School-level PFEP'!C78="CIS/CLS","CIS/CLS",IF('School-level PFEP'!C78="CAP Advisor","Asesor(a) de CAP",IF('School-level PFEP'!C78="School Social Worker","Trabajador(a) social escolar",IF('School-level PFEP'!C78="UP-START Liaison","Representante de Project UP-START",IF('School-level PFEP'!C78="EESAC Chairperson","Presidente(a) de EESAC",IF('School-level PFEP'!C78="Activities Director","Director(a) de actividades",IF('School-level PFEP'!C78="Counselor","Consejero(a)"," "))))))))))</f>
        <v>Asesor(a) de CAP</v>
      </c>
      <c r="D80" s="401"/>
      <c r="E80" s="400" t="str">
        <f>IF('School-level PFEP'!E78="Brochures","Folletos",IF('School-level PFEP'!E78="Flyers","Volantes",IF('School-level PFEP'!E78="Handouts","Documentación para repartir",IF('School-level PFEP'!E78="PowerPoint Presentations","Presentaciones en PowerPoint",IF('School-level PFEP'!E78="Referral Forms","Formularios para referidos",IF('School-level PFEP'!E78="Survey","Encuesta"," "))))))</f>
        <v>Presentaciones en PowerPoint</v>
      </c>
      <c r="F80" s="502"/>
      <c r="G80" s="502"/>
      <c r="H80" s="502"/>
      <c r="I80" s="502"/>
      <c r="J80" s="401"/>
    </row>
    <row r="81" spans="1:10" s="29" customFormat="1" ht="11.25" customHeight="1" thickBot="1" x14ac:dyDescent="0.3">
      <c r="A81" s="415" t="s">
        <v>612</v>
      </c>
      <c r="B81" s="416"/>
      <c r="C81" s="416"/>
      <c r="D81" s="416"/>
      <c r="E81" s="416"/>
      <c r="F81" s="416"/>
      <c r="G81" s="416"/>
      <c r="H81" s="416"/>
      <c r="I81" s="416"/>
      <c r="J81" s="417"/>
    </row>
    <row r="82" spans="1:10" ht="12.75" customHeight="1" x14ac:dyDescent="0.25">
      <c r="A82" s="440" t="s">
        <v>556</v>
      </c>
      <c r="B82" s="441"/>
      <c r="C82" s="441"/>
      <c r="D82" s="441"/>
      <c r="E82" s="441"/>
      <c r="F82" s="441"/>
      <c r="G82" s="441"/>
      <c r="H82" s="441"/>
      <c r="I82" s="441"/>
      <c r="J82" s="442"/>
    </row>
    <row r="83" spans="1:10" ht="51.75" customHeight="1" x14ac:dyDescent="0.25">
      <c r="A83" s="317" t="s">
        <v>557</v>
      </c>
      <c r="B83" s="318"/>
      <c r="C83" s="318"/>
      <c r="D83" s="318"/>
      <c r="E83" s="318"/>
      <c r="F83" s="318"/>
      <c r="G83" s="318"/>
      <c r="H83" s="318"/>
      <c r="I83" s="318"/>
      <c r="J83" s="319"/>
    </row>
    <row r="84" spans="1:10" ht="51" customHeight="1" x14ac:dyDescent="0.25">
      <c r="A84" s="143" t="s">
        <v>517</v>
      </c>
      <c r="B84" s="144"/>
      <c r="C84" s="254" t="s">
        <v>546</v>
      </c>
      <c r="D84" s="254"/>
      <c r="E84" s="254" t="s">
        <v>558</v>
      </c>
      <c r="F84" s="254"/>
      <c r="G84" s="143" t="s">
        <v>521</v>
      </c>
      <c r="H84" s="270"/>
      <c r="I84" s="270"/>
      <c r="J84" s="144"/>
    </row>
    <row r="85" spans="1:10" ht="64.5" customHeight="1" x14ac:dyDescent="0.25">
      <c r="A85" s="435" t="s">
        <v>559</v>
      </c>
      <c r="B85" s="435"/>
      <c r="C85" s="147" t="s">
        <v>785</v>
      </c>
      <c r="D85" s="147"/>
      <c r="E85" s="436" t="s">
        <v>562</v>
      </c>
      <c r="F85" s="436"/>
      <c r="G85" s="437" t="s">
        <v>862</v>
      </c>
      <c r="H85" s="438"/>
      <c r="I85" s="438"/>
      <c r="J85" s="439"/>
    </row>
    <row r="86" spans="1:10" ht="61.5" customHeight="1" x14ac:dyDescent="0.25">
      <c r="A86" s="435" t="s">
        <v>560</v>
      </c>
      <c r="B86" s="435"/>
      <c r="C86" s="123" t="s">
        <v>468</v>
      </c>
      <c r="D86" s="124"/>
      <c r="E86" s="436" t="s">
        <v>562</v>
      </c>
      <c r="F86" s="436"/>
      <c r="G86" s="437" t="s">
        <v>561</v>
      </c>
      <c r="H86" s="438"/>
      <c r="I86" s="438"/>
      <c r="J86" s="439"/>
    </row>
    <row r="87" spans="1:10" ht="66.75" customHeight="1" x14ac:dyDescent="0.25">
      <c r="A87" s="529" t="str">
        <f>IF('School-level PFEP'!A85="Online PD to Build Relationships with Parents","Desarrollo profesional en línea para desarrollar relaciones con los padres de familia",IF('School-level PFEP'!A85="M-DCPS Meetings/Training/Workshops","Reuniones/Capacitaciónes/Talleres de las  M-DCPS ",IF('School-level PFEP'!A85="District-sponsored Title I Principal Training Sessions","Sesiones de capacitacíon para directores(as)",IF('School-level PFEP'!A85="PD activities conducted by outside agencies","Actividades de Desarrollo Profesional, (PD) realizadas por agencias externas ",IF('School-level PFEP'!A85="Professional Learning Community/School-based Projects","Proyectos de origen escolar y/o comunidad de apredizaje profesional"," ")))))</f>
        <v>Sesiones de capacitacíon para directores(as)</v>
      </c>
      <c r="B87" s="529"/>
      <c r="C87" s="255" t="str">
        <f>IF('School-level PFEP'!C85="Principal","Director(a) de Escuela",IF('School-level PFEP'!C85="Assistant Principal","Sub Director(a) de Escuela",IF('School-level PFEP'!C85="Curriculum Coach","Entrenador(a) de currículo",IF('School-level PFEP'!C85="CIS/CLS","CIS/CLS",IF('School-level PFEP'!C85="CAP Advisor","Asesor(a) de CAP (Consejero del Programa de Asistencia de Estudios Post Secudarios)",IF('School-level PFEP'!C85="School Social Worker","Trabajador(a) social escolar",IF('School-level PFEP'!C85="UP-START Liaison","Representante de Project UP-START",IF('School-level PFEP'!C85="EESAC Chairperson","Presidente(a) de EESAC",IF('School-level PFEP'!C85="Activities Director","Director(a) de actividades",IF('School-level PFEP'!C85="Counselor","Consejero(a)"," "))))))))))</f>
        <v>Director(a) de Escuela</v>
      </c>
      <c r="D87" s="255"/>
      <c r="E87" s="255" t="str">
        <f>IF('School-level PFEP'!A86="Online PD to Build Relationships with Parents","Valorar y utilizar las contribuciones de los padres",IF('School-level PFEP'!A86="M-DCPS Meetings/Training/Workshops","Mejorar la capacidad de trabajar con los padres y las familias",IF('School-level PFEP'!A86="District-sponsored Title I Principal Training Sessions","Implementación/ Coordinación de programas de padres/familias",IF('School-level PFEP'!A86="PD activities conducted by outside agencies","Implementación/ Coordinación de programas de padres/familias",IF('School-level PFEP'!A86="Professional Learning Community/School-based Projects","Implementación/ Coordinación de programas de padres/familias"," ")))))</f>
        <v>Implementación/ Coordinación de programas de padres/familias</v>
      </c>
      <c r="F87" s="255"/>
      <c r="G87" s="255" t="str">
        <f>IF('School-level PFEP'!A85="Online PD to Build Relationships with Parents","Puntos de Plan Maestro del Sistema de Gestión de Desarrollo Profesional MyLearningPlan.",IF('School-level PFEP'!A85="M-DCPS Meetings/Training/Workshops","Puntos de Plan Maestro del Sistema de Gestión de Desarrollo Profesional MyLearningPlan.",IF('School-level PFEP'!A85="District-sponsored Title I Principal Training Sessions","Agenda, folletos, presentación de PowerPoint, implementación de conocimientos adquiridos y puntos de plan maestro de MyLearningPlan Professional Development Management System.",IF('School-level PFEP'!A85="PD activities conducted by outside agencies","PowerPoint, actividad de seguimiento y/o MPP; hojas de inicio de sesión",IF('School-level PFEP'!A85="Professional Learning Community/School-based Projects","PowerPoint, actividad de seguimiento y/o MPP; hojas de inicio de sesión"," ")))))</f>
        <v>Agenda, folletos, presentación de PowerPoint, implementación de conocimientos adquiridos y puntos de plan maestro de MyLearningPlan Professional Development Management System.</v>
      </c>
      <c r="H87" s="255"/>
      <c r="I87" s="255"/>
      <c r="J87" s="255"/>
    </row>
    <row r="88" spans="1:10" ht="57" customHeight="1" thickBot="1" x14ac:dyDescent="0.3">
      <c r="A88" s="530" t="str">
        <f>IF('School-level PFEP'!A86="Online PD to Build Relationships with Parents","Desarrollo profesional en línea para desarrollar relaciones con los padres de familia",IF('School-level PFEP'!A86="M-DCPS Meetings/Training/Workshops","Reuniones/Capacitaciónes/Talleres de las  M-DCPS ",IF('School-level PFEP'!A86="District-sponsored Title I Principal Training Sessions","Sesiones de capacitacíon para directores(as)",IF('School-level PFEP'!A86="PD activities conducted by outside agencies","Actividades de Desarrollo Profesional, (PD) realizadas por agencias externas ",IF('School-level PFEP'!A86="Professional Learning Community/School-based Projects","Proyectos de origen escolar y/o comunidad de apredizaje profesional"," ")))))</f>
        <v xml:space="preserve">Actividades de Desarrollo Profesional, (PD) realizadas por agencias externas </v>
      </c>
      <c r="B88" s="530"/>
      <c r="C88" s="531" t="str">
        <f>IF('School-level PFEP'!C86="Principal","Director(a) de Escuela",IF('School-level PFEP'!C86="Assistant Principal","Sub Director(a) de Escuela",IF('School-level PFEP'!C86="Curriculum Coach","Entrenador(a) de currículo",IF('School-level PFEP'!C86="CIS/CLS","CIS/CLS",IF('School-level PFEP'!C86="CAP Advisor","Asesor/a de CAP",IF('School-level PFEP'!C86="School Social Worker","Trabajador(a) social escolar",IF('School-level PFEP'!C86="UP-START Liaison","Representante de Project UP-START",IF('School-level PFEP'!C86="EESAC Chairperson","Presidente(a) de EESAC",IF('School-level PFEP'!C86="Activities Director","Director(a) de actividades",IF('School-level PFEP'!C86="Counselor","Consejero(a)"," "))))))))))</f>
        <v>Sub Director(a) de Escuela</v>
      </c>
      <c r="D88" s="531"/>
      <c r="E88" s="531" t="str">
        <f>IF('School-level PFEP'!A86="Online PD to Build Relationships with Parents","Valorar y utilizar las contribuciones de los padres",IF('School-level PFEP'!A86="M-DCPS Meetings/Training/Workshops","Mejorar la capacidad de trabajar con los padres y las familias",IF('School-level PFEP'!A86="District-sponsored Title I Principal Training Sessions","Implementación/ Coordinación de programas de padres/familias",IF('School-level PFEP'!A86="PD activities conducted by outside agencies","Implementación/ Coordinación de programas de padres/familias",IF('School-level PFEP'!A86="Professional Learning Community/School-based Projects","Implementación/ Coordinación de programas de padres/familias"," ")))))</f>
        <v>Implementación/ Coordinación de programas de padres/familias</v>
      </c>
      <c r="F88" s="531"/>
      <c r="G88" s="531" t="str">
        <f>IF('School-level PFEP'!A86="Online PD to Build Relationships with Parents","Puntos de Plan Maestro del Sistema de Gestión de Desarrollo Profesional MyLearningPlan.",IF('School-level PFEP'!A86="M-DCPS Meetings/Training/Workshops","Puntos de Plan Maestro del Sistema de Gestión de Desarrollo Profesional MyLearningPlan.",IF('School-level PFEP'!A86="District-sponsored Title I Principal Training Sessions","Agenda, folletos, presentación de PowerPoint, implementación de conocimientos adquiridos y puntos de plan maestro de MyLearningPlan Professional Development Management System.",IF('School-level PFEP'!A86="PD activities conducted by outside agencies","PowerPoint, actividad de seguimiento y/o MPP; hojas de inicio de sesión",IF('School-level PFEP'!A86="Professional Learning Community/School-based Projects","PowerPoint, actividad de seguimiento y/o MPP; hojas de inicio de sesión"," ")))))</f>
        <v>PowerPoint, actividad de seguimiento y/o MPP; hojas de inicio de sesión</v>
      </c>
      <c r="H88" s="531"/>
      <c r="I88" s="531"/>
      <c r="J88" s="531"/>
    </row>
    <row r="89" spans="1:10" ht="24" customHeight="1" thickBot="1" x14ac:dyDescent="0.3">
      <c r="A89" s="532"/>
      <c r="B89" s="532"/>
      <c r="C89" s="532"/>
      <c r="D89" s="532"/>
      <c r="E89" s="532"/>
      <c r="F89" s="532"/>
      <c r="G89" s="532"/>
      <c r="H89" s="532"/>
      <c r="I89" s="532"/>
      <c r="J89" s="532"/>
    </row>
    <row r="90" spans="1:10" ht="12" customHeight="1" thickBot="1" x14ac:dyDescent="0.3">
      <c r="A90" s="415" t="s">
        <v>613</v>
      </c>
      <c r="B90" s="416"/>
      <c r="C90" s="416"/>
      <c r="D90" s="416"/>
      <c r="E90" s="416"/>
      <c r="F90" s="416"/>
      <c r="G90" s="416"/>
      <c r="H90" s="416"/>
      <c r="I90" s="416"/>
      <c r="J90" s="417"/>
    </row>
    <row r="91" spans="1:10" ht="29.25" customHeight="1" x14ac:dyDescent="0.25">
      <c r="A91" s="317" t="s">
        <v>569</v>
      </c>
      <c r="B91" s="318"/>
      <c r="C91" s="318"/>
      <c r="D91" s="318"/>
      <c r="E91" s="318"/>
      <c r="F91" s="318"/>
      <c r="G91" s="318"/>
      <c r="H91" s="318"/>
      <c r="I91" s="318"/>
      <c r="J91" s="319"/>
    </row>
    <row r="92" spans="1:10" ht="27" customHeight="1" x14ac:dyDescent="0.25">
      <c r="A92" s="143" t="s">
        <v>570</v>
      </c>
      <c r="B92" s="144"/>
      <c r="C92" s="143" t="s">
        <v>546</v>
      </c>
      <c r="D92" s="144"/>
      <c r="E92" s="143" t="s">
        <v>558</v>
      </c>
      <c r="F92" s="270"/>
      <c r="G92" s="270"/>
      <c r="H92" s="144"/>
      <c r="I92" s="143" t="s">
        <v>521</v>
      </c>
      <c r="J92" s="144"/>
    </row>
    <row r="93" spans="1:10" ht="47.25" customHeight="1" x14ac:dyDescent="0.25">
      <c r="A93" s="210" t="str">
        <f>IF('School-level PFEP'!A90="School-level Parent &amp; Family Engagement Survey","Encuesta a nivel de la escuela sobre la participación de padres y familias",IF('School-level PFEP'!A90="FSA Night","Noche de FSA",IF('School-level PFEP'!A90="Title I Annual Parent Meeting","Reunión anual de padres de familia de Título I ",IF('School-level PFEP'!A90="Student Backpack","Mochila del estudiante",IF('School-level PFEP'!A90="Parent Conference","Conferencia para padres de familia ",IF('School-level PFEP'!A90="Links to Assessment Websites","Enlaces a sitios web de pruebas",IF('School-level PFEP'!A90="Response to Intervention","Respuesta a la intervención",IF('School-level PFEP'!A90="EESAC Meetings","Reuniones de EESAC ",IF('School-level PFEP'!A90="The Parent Academy Meetings/Training","Reuniones/Capacitaciónes de La Academia para Padres de Familia",IF('School-level PFEP'!A90="Meeting with School Social Worker","Reunión con el/la trabajador(a) social de la escuela",IF('School-level PFEP'!A90="Special Events for Families","Eventos especiales para familias ",IF('School-level PFEP'!A90="Meeting with Truancy Child Study Team","Reunión con Equipo de Estudio de Ausentismo/abandono escolar infantil",IF('School-level PFEP'!A90="Virtual Parent and Family Engagement Opportunities","Actividad/Reunión/Talleres a distancia de participación de padres y familias",IF('School-level PFEP'!A90="Community-based Partnerships","Asociaciones basadas en la comunidad "," "))))))))))))))</f>
        <v xml:space="preserve">Reuniones de EESAC </v>
      </c>
      <c r="B93" s="212"/>
      <c r="C93" s="210" t="str">
        <f>IF('School-level PFEP'!C90="Principal","Director(a) de Escuela",IF('School-level PFEP'!C90="Assistant Principal","Sub Director(a) de Escuela",IF('School-level PFEP'!C90="Curriculum Coach","Entrenador(a) de currículo",IF('School-level PFEP'!C90="CIS/CLS","CIS/CLS",IF('School-level PFEP'!C90="CAP Advisor","Asesor(a) de Programa de Asistencia para Estudios después de la escuela",IF('School-level PFEP'!C90="School Social Worker","Trabajador(a) social escolar",IF('School-level PFEP'!C90="UP-START Liaison","Representante de Project UP-START",IF('School-level PFEP'!C90="EESAC Chairperson","Presidente(a) de EESAC",IF('School-level PFEP'!C90="Activities Director","Director(a) de actividades",IF('School-level PFEP'!C90="Counselor","Consejero(a)"," "))))))))))</f>
        <v>Entrenador(a) de currículo</v>
      </c>
      <c r="D93" s="212"/>
      <c r="E93" s="210" t="str">
        <f>IF('School-level PFEP'!E90="Curriculum","Plan de Estudios",IF('School-level PFEP'!E90="Assessments","Pruebas ",IF('School-level PFEP'!E90="Technology","Tecnología",IF('School-level PFEP'!E90="Social Media","Redes Sociales",IF('School-level PFEP'!E90="Parenting","Crianza ",IF('School-level PFEP'!E90="Data Driven Instruction","Instrucción Basada en Datos",IF('School-level PFEP'!E90="Parent Portal","Portal para Padres de Familia"," ")))))))</f>
        <v>Instrucción Basada en Datos</v>
      </c>
      <c r="F93" s="211"/>
      <c r="G93" s="211"/>
      <c r="H93" s="212"/>
      <c r="I93" s="210" t="str">
        <f>IF('School-level PFEP'!I90="Handouts","Documentación para repartir",IF('School-level PFEP'!I90="Minutes","Actas",IF('School-level PFEP'!I90="Attendance Records","Registro de Asistencia",IF('School-level PFEP'!I90="Photos","Volantes/Fotos"," "))))</f>
        <v>Actas</v>
      </c>
      <c r="J93" s="212"/>
    </row>
    <row r="94" spans="1:10" ht="47.25" customHeight="1" thickBot="1" x14ac:dyDescent="0.3">
      <c r="A94" s="528" t="str">
        <f>IF('School-level PFEP'!A91="School-level Parent &amp; Family Engagement Survey","Encuesta a nivel de la escuela sobre la participación de padres y familias",IF('School-level PFEP'!A91="FSA Night","Noche de FSA",IF('School-level PFEP'!A91="Title I Annual Parent Meeting","Reunión anual de padres de familia de Título I ",IF('School-level PFEP'!A91="Student Backpack","Mochila del estudiante",IF('School-level PFEP'!A91="Parent Conference","Conferencia para padres de familia ",IF('School-level PFEP'!A91="Links to Assessment Websites","Enlaces a sitios web de pruebas",IF('School-level PFEP'!A91="Response to Intervention","Respuesta a la intervención",IF('School-level PFEP'!A91="EESAC Meetings","Reuniones de EESAC ",IF('School-level PFEP'!A91="The Parent Academy Meetings/Training","Reuniones/Capacitaciónes de La Academia para Padres de Familia",IF('School-level PFEP'!A91="Meeting with School Social Worker","Reunión con el/la trabajador(a) social de la escuela",IF('School-level PFEP'!A91="Special Events for Families","Eventos especiales para familias ",IF('School-level PFEP'!A91="Meeting with Truancy Child Study Team","Reunión con Equipo de Estudio de Ausentismo/abandono escolar infantil",IF('School-level PFEP'!A91="Virtual Parent and Family Engagement Opportunities","Actividad/Reunión/Talleres a distancia de participación de padres y familias",IF('School-level PFEP'!A91="Community-based Partnerships","Asociaciones basadas en la comunidad "," "))))))))))))))</f>
        <v>Enlaces a sitios web de pruebas</v>
      </c>
      <c r="B94" s="528"/>
      <c r="C94" s="528" t="str">
        <f>IF('School-level PFEP'!C91="Principal","Director(a) de Escuela",IF('School-level PFEP'!C91="Assistant Principal","Sub Director(a) de Escuela",IF('School-level PFEP'!C91="Curriculum Coach","Entrenador(a) de currículo",IF('School-level PFEP'!C91="CIS/CLS","CIS/CLS",IF('School-level PFEP'!C91="CAP Advisor","Asesor(a) de Programa de Asistencia para Estudios después de la escuela",IF('School-level PFEP'!C91="School Social Worker","Trabajador(a) social escolar",IF('School-level PFEP'!C91="UP-START Liaison","Representante de Project UP-START",IF('School-level PFEP'!C91="EESAC Chairperson","Presidente(a) de EESAC",IF('School-level PFEP'!C91="Activities Director","Director(a) de actividades",IF('School-level PFEP'!C91="Counselor","Consejero(a)"," "))))))))))</f>
        <v>Entrenador(a) de currículo</v>
      </c>
      <c r="D94" s="528"/>
      <c r="E94" s="400" t="str">
        <f>IF('School-level PFEP'!E91="Curriculum","Plan de Estudios",IF('School-level PFEP'!E91="Assessments","Pruebas ",IF('School-level PFEP'!E91="Technology","Tecnología",IF('School-level PFEP'!E91="Social Media","Redes Sociales",IF('School-level PFEP'!E91="Parenting","Crianza ",IF('School-level PFEP'!E91="Data Driven Instruction","Instrucción Basada en Datos",IF('School-level PFEP'!E91="Parent Portal","Portal para Padres de Familia"," ")))))))</f>
        <v xml:space="preserve">Pruebas </v>
      </c>
      <c r="F94" s="502"/>
      <c r="G94" s="502"/>
      <c r="H94" s="401"/>
      <c r="I94" s="400" t="str">
        <f>IF('School-level PFEP'!I91="Handouts","Documentación para repartir",IF('School-level PFEP'!I91="Minutes","Actas",IF('School-level PFEP'!I91="Attendance Records","Registro de Asistencia",IF('School-level PFEP'!I91="Photos","Volantes/Fotos"," "))))</f>
        <v>Volantes/Fotos</v>
      </c>
      <c r="J94" s="401"/>
    </row>
    <row r="95" spans="1:10" ht="14.25" customHeight="1" thickBot="1" x14ac:dyDescent="0.3">
      <c r="A95" s="415" t="s">
        <v>614</v>
      </c>
      <c r="B95" s="416"/>
      <c r="C95" s="416"/>
      <c r="D95" s="416"/>
      <c r="E95" s="416"/>
      <c r="F95" s="416"/>
      <c r="G95" s="416"/>
      <c r="H95" s="416"/>
      <c r="I95" s="416"/>
      <c r="J95" s="417"/>
    </row>
    <row r="96" spans="1:10" ht="38.25" customHeight="1" x14ac:dyDescent="0.25">
      <c r="A96" s="317" t="s">
        <v>571</v>
      </c>
      <c r="B96" s="318"/>
      <c r="C96" s="318"/>
      <c r="D96" s="318"/>
      <c r="E96" s="318"/>
      <c r="F96" s="318"/>
      <c r="G96" s="318"/>
      <c r="H96" s="318"/>
      <c r="I96" s="318"/>
      <c r="J96" s="319"/>
    </row>
    <row r="97" spans="1:10" ht="27.75" customHeight="1" x14ac:dyDescent="0.25">
      <c r="A97" s="49" t="s">
        <v>572</v>
      </c>
      <c r="B97" s="143" t="s">
        <v>573</v>
      </c>
      <c r="C97" s="144"/>
      <c r="D97" s="254" t="s">
        <v>574</v>
      </c>
      <c r="E97" s="254"/>
      <c r="F97" s="254"/>
      <c r="G97" s="143" t="s">
        <v>521</v>
      </c>
      <c r="H97" s="270"/>
      <c r="I97" s="270"/>
      <c r="J97" s="144"/>
    </row>
    <row r="98" spans="1:10" ht="21" customHeight="1" x14ac:dyDescent="0.25">
      <c r="A98" s="503" t="s">
        <v>575</v>
      </c>
      <c r="B98" s="400" t="str">
        <f>IF('School-level PFEP'!B95="Translator","Traductor",IF('School-level PFEP'!B95="Translated Materials","Materiales traducidos "," "))</f>
        <v xml:space="preserve">Materiales traducidos </v>
      </c>
      <c r="C98" s="401"/>
      <c r="D98" s="400" t="str">
        <f>IF('School-level PFEP'!D95="Principal","Director(a) de Escuela",IF('School-level PFEP'!D95="Assistant Principal","Sub Director(a) de Escuela",IF('School-level PFEP'!D95="Curriculum Coach","Entrenador(a) de currículo",IF('School-level PFEP'!D95="CIS/CLS","CIS/CLS",IF('School-level PFEP'!D95="CAP Advisor","Asesor(a) de CAP",IF('School-level PFEP'!D95="School Social Worker","Trabajador(a) social escolar",IF('School-level PFEP'!D95="UP-START Liaison","Representante de Project UP-START",IF('School-level PFEP'!D95="EESAC Chairperson","Presidente(a) de EESAC",IF('School-level PFEP'!D95="Activities Director","Director(a) de actividades",IF('School-level PFEP'!D95="Counselor","Consejero(a)"," "))))))))))</f>
        <v>Entrenador(a) de currículo</v>
      </c>
      <c r="E98" s="502"/>
      <c r="F98" s="401"/>
      <c r="G98" s="400" t="str">
        <f>IF('School-level PFEP'!G95="Multi-language Materials/Flyers/Handouts with disclaimer","Documentación/Volantes para repartir en varios idiomas",IF('School-level PFEP'!G95="Evidence of translation services","Evdencia de servicios de traducción y adaptaciones de accesibilidad"," "))</f>
        <v>Documentación/Volantes para repartir en varios idiomas</v>
      </c>
      <c r="H98" s="502"/>
      <c r="I98" s="502"/>
      <c r="J98" s="401"/>
    </row>
    <row r="99" spans="1:10" ht="12.75" customHeight="1" x14ac:dyDescent="0.25">
      <c r="A99" s="504"/>
      <c r="B99" s="461"/>
      <c r="C99" s="462"/>
      <c r="D99" s="461"/>
      <c r="E99" s="505"/>
      <c r="F99" s="462"/>
      <c r="G99" s="461"/>
      <c r="H99" s="505"/>
      <c r="I99" s="505"/>
      <c r="J99" s="462"/>
    </row>
    <row r="100" spans="1:10" ht="43.5" customHeight="1" thickBot="1" x14ac:dyDescent="0.3">
      <c r="A100" s="79" t="s">
        <v>576</v>
      </c>
      <c r="B100" s="400" t="str">
        <f>IF('School-level PFEP'!B97="Handicap Parking","Estacionamiento para discapacidados",IF('School-level PFEP'!B97="Wheelchair Ramp","Rampa para silla de ruedas",IF('School-level PFEP'!B97="Sign Language Interpreter","Intérprete de lenguaje de señas"," ")))</f>
        <v xml:space="preserve"> </v>
      </c>
      <c r="C100" s="401"/>
      <c r="D100" s="400" t="str">
        <f>IF('School-level PFEP'!D97="Principal","Director(a) de Escuela",IF('School-level PFEP'!D97="Assistant Principal","Sub Director(a) de Escuela",IF('School-level PFEP'!D97="Curriculum Coach","Entrenador(a) de currículo",IF('School-level PFEP'!D97="CIS/CLS","CIS/CLS",IF('School-level PFEP'!D97="CAP Advisor","Asesor(a) de Programa de Asistencia para Estudios después de la escuela",IF('School-level PFEP'!D97="School Social Worker","Trabajador(a) social escolar",IF('School-level PFEP'!D97="UP-START Liaison","Representante de Project UP-START",IF('School-level PFEP'!D97="EESAC Chairperson","Presidente(a) de EESAC",IF('School-level PFEP'!D97="Activities Director","Director(a) de actividades",IF('School-level PFEP'!D97="Counselor","Consejero(a)"," "))))))))))</f>
        <v>Director(a) de actividades</v>
      </c>
      <c r="E100" s="502"/>
      <c r="F100" s="401"/>
      <c r="G100" s="400" t="str">
        <f>IF('School-level PFEP'!G97="Handicap Parking","Estacionamiento para discapacitados",IF('School-level PFEP'!G97="Wheelchair Ramp","Rampa para silla de ruedas",IF('School-level PFEP'!G97="Sign Language Interpreter","Intérprete de lenguaje de señas"," ")))</f>
        <v xml:space="preserve"> </v>
      </c>
      <c r="H100" s="502"/>
      <c r="I100" s="502"/>
      <c r="J100" s="401"/>
    </row>
    <row r="101" spans="1:10" ht="18" customHeight="1" thickBot="1" x14ac:dyDescent="0.3">
      <c r="A101" s="415" t="s">
        <v>615</v>
      </c>
      <c r="B101" s="416"/>
      <c r="C101" s="416"/>
      <c r="D101" s="416"/>
      <c r="E101" s="416"/>
      <c r="F101" s="416"/>
      <c r="G101" s="416"/>
      <c r="H101" s="416"/>
      <c r="I101" s="416"/>
      <c r="J101" s="417"/>
    </row>
    <row r="102" spans="1:10" ht="77.25" customHeight="1" x14ac:dyDescent="0.25">
      <c r="A102" s="317" t="s">
        <v>855</v>
      </c>
      <c r="B102" s="318"/>
      <c r="C102" s="318"/>
      <c r="D102" s="318"/>
      <c r="E102" s="318"/>
      <c r="F102" s="318"/>
      <c r="G102" s="318"/>
      <c r="H102" s="318"/>
      <c r="I102" s="318"/>
      <c r="J102" s="319"/>
    </row>
    <row r="103" spans="1:10" s="11" customFormat="1" ht="28.5" customHeight="1" x14ac:dyDescent="0.25">
      <c r="A103" s="49" t="s">
        <v>577</v>
      </c>
      <c r="B103" s="254" t="s">
        <v>570</v>
      </c>
      <c r="C103" s="254"/>
      <c r="D103" s="254"/>
      <c r="E103" s="254"/>
      <c r="F103" s="254"/>
      <c r="G103" s="254"/>
      <c r="H103" s="254" t="s">
        <v>574</v>
      </c>
      <c r="I103" s="254"/>
      <c r="J103" s="28" t="s">
        <v>521</v>
      </c>
    </row>
    <row r="104" spans="1:10" s="11" customFormat="1" ht="12.6" customHeight="1" x14ac:dyDescent="0.25">
      <c r="A104" s="369" t="s">
        <v>578</v>
      </c>
      <c r="B104" s="148" t="s">
        <v>582</v>
      </c>
      <c r="C104" s="149"/>
      <c r="D104" s="149"/>
      <c r="E104" s="149"/>
      <c r="F104" s="149"/>
      <c r="G104" s="150"/>
      <c r="H104" s="484" t="str">
        <f>IF('School-level PFEP'!H101="Principal","Director(a) de Escuela",IF('School-level PFEP'!H101="Assistant Principal","Sub Director(a) de Escuela",IF('School-level PFEP'!H101="Curriculum Coach","Entrenador(a) de currículo",IF('School-level PFEP'!H101="CIS/CLS","CIS/CLS",IF('School-level PFEP'!H101="CAP Advisor","Asesor(a) de CAP",IF('School-level PFEP'!H101="School Social Worker","Trabajador(a) social escolar",IF('School-level PFEP'!H101="UP-START Liaison","Representate de Project UP-START",IF('School-level PFEP'!H101="EESAC Chairperson","Presidente(a) de EESAC",IF('School-level PFEP'!H101="Activities Director","Director(a) de actividades",IF('School-level PFEP'!H101="Counselor","Consejero(a)"," "))))))))))</f>
        <v>Entrenador(a) de currículo</v>
      </c>
      <c r="I104" s="485"/>
      <c r="J104" s="510" t="s">
        <v>635</v>
      </c>
    </row>
    <row r="105" spans="1:10" ht="13.5" customHeight="1" x14ac:dyDescent="0.25">
      <c r="A105" s="370"/>
      <c r="B105" s="151"/>
      <c r="C105" s="152"/>
      <c r="D105" s="152"/>
      <c r="E105" s="152"/>
      <c r="F105" s="152"/>
      <c r="G105" s="153"/>
      <c r="H105" s="486"/>
      <c r="I105" s="487"/>
      <c r="J105" s="511"/>
    </row>
    <row r="106" spans="1:10" ht="18.75" customHeight="1" x14ac:dyDescent="0.25">
      <c r="A106" s="370"/>
      <c r="B106" s="151"/>
      <c r="C106" s="152"/>
      <c r="D106" s="152"/>
      <c r="E106" s="152"/>
      <c r="F106" s="152"/>
      <c r="G106" s="153"/>
      <c r="H106" s="486"/>
      <c r="I106" s="487"/>
      <c r="J106" s="511"/>
    </row>
    <row r="107" spans="1:10" ht="14.45" customHeight="1" x14ac:dyDescent="0.25">
      <c r="A107" s="369" t="s">
        <v>579</v>
      </c>
      <c r="B107" s="521" t="s">
        <v>856</v>
      </c>
      <c r="C107" s="522"/>
      <c r="D107" s="522"/>
      <c r="E107" s="522"/>
      <c r="F107" s="522"/>
      <c r="G107" s="523"/>
      <c r="H107" s="484" t="str">
        <f>IF('School-level PFEP'!H104="Principal","Director(a) de Escuela",IF('School-level PFEP'!H104="Assistant Principal","Sub Director(a) de Escuela",IF('School-level PFEP'!H104="Curriculum Coach","Entrenador(a) de currículo",IF('School-level PFEP'!H104="CIS/CLS","CIS/CLS",IF('School-level PFEP'!H104="CAP Advisor","Asesor(a) de Programa de Asistencia para Estudios después de la escuela",IF('School-level PFEP'!H104="School Social Worker","Trabajador(a) social escolar",IF('School-level PFEP'!H104="UP-START Liaison","Representante de Project UP-START",IF('School-level PFEP'!H104="EESAC Chairperson","EESAC Chairperson",IF('School-level PFEP'!H104="Activities Director","Director(a) de actividades",IF('School-level PFEP'!H104="Counselor","Consejero(a)"," "))))))))))</f>
        <v>Consejero(a)</v>
      </c>
      <c r="I107" s="485"/>
      <c r="J107" s="511"/>
    </row>
    <row r="108" spans="1:10" ht="15" customHeight="1" x14ac:dyDescent="0.25">
      <c r="A108" s="370"/>
      <c r="B108" s="524"/>
      <c r="C108" s="525"/>
      <c r="D108" s="525"/>
      <c r="E108" s="525"/>
      <c r="F108" s="525"/>
      <c r="G108" s="526"/>
      <c r="H108" s="486"/>
      <c r="I108" s="487"/>
      <c r="J108" s="511"/>
    </row>
    <row r="109" spans="1:10" ht="9.75" customHeight="1" x14ac:dyDescent="0.25">
      <c r="A109" s="370"/>
      <c r="B109" s="527"/>
      <c r="C109" s="517"/>
      <c r="D109" s="517"/>
      <c r="E109" s="517"/>
      <c r="F109" s="517"/>
      <c r="G109" s="518"/>
      <c r="H109" s="486"/>
      <c r="I109" s="487"/>
      <c r="J109" s="511"/>
    </row>
    <row r="110" spans="1:10" ht="21.75" customHeight="1" x14ac:dyDescent="0.25">
      <c r="A110" s="369" t="s">
        <v>580</v>
      </c>
      <c r="B110" s="148" t="s">
        <v>800</v>
      </c>
      <c r="C110" s="149"/>
      <c r="D110" s="149"/>
      <c r="E110" s="149"/>
      <c r="F110" s="149"/>
      <c r="G110" s="150"/>
      <c r="H110" s="484" t="str">
        <f>IF('School-level PFEP'!H107="Principal","Director(a )de Escuela",IF('School-level PFEP'!H107="Assistant Principal","Sub Director(a) de Escuela",IF('School-level PFEP'!H107="Curriculum Coach","Entrenador(a) de currículo",IF('School-level PFEP'!H107="CIS/CLS","CIS/CLS",IF('School-level PFEP'!H107="CAP Advisor","Asesor(a) de Programa de Asistencia para Estudios después de la escuela",IF('School-level PFEP'!H107="School Social Worker","Trabajador(a) social escolar",IF('School-level PFEP'!H107="UP-START Liaison","Representante de Project UP-START",IF('School-level PFEP'!H107="EESAC Chairperson","Presidente(a) de EESAC",IF('School-level PFEP'!H107="Activities Director","Director(a) de actividades",IF('School-level PFEP'!H107="Counselor","Consejero(a)"," "))))))))))</f>
        <v>Entrenador(a) de currículo</v>
      </c>
      <c r="I110" s="485"/>
      <c r="J110" s="511"/>
    </row>
    <row r="111" spans="1:10" ht="15" customHeight="1" x14ac:dyDescent="0.25">
      <c r="A111" s="370"/>
      <c r="B111" s="151"/>
      <c r="C111" s="152"/>
      <c r="D111" s="152"/>
      <c r="E111" s="152"/>
      <c r="F111" s="152"/>
      <c r="G111" s="153"/>
      <c r="H111" s="486"/>
      <c r="I111" s="487"/>
      <c r="J111" s="511"/>
    </row>
    <row r="112" spans="1:10" ht="36" customHeight="1" x14ac:dyDescent="0.25">
      <c r="A112" s="399"/>
      <c r="B112" s="516" t="s">
        <v>801</v>
      </c>
      <c r="C112" s="517"/>
      <c r="D112" s="517"/>
      <c r="E112" s="517"/>
      <c r="F112" s="517"/>
      <c r="G112" s="518"/>
      <c r="H112" s="488"/>
      <c r="I112" s="489"/>
      <c r="J112" s="511"/>
    </row>
    <row r="113" spans="1:10" ht="19.149999999999999" customHeight="1" x14ac:dyDescent="0.25">
      <c r="A113" s="369" t="s">
        <v>581</v>
      </c>
      <c r="B113" s="148" t="s">
        <v>857</v>
      </c>
      <c r="C113" s="149"/>
      <c r="D113" s="149"/>
      <c r="E113" s="149"/>
      <c r="F113" s="149"/>
      <c r="G113" s="150"/>
      <c r="H113" s="491" t="str">
        <f>IF('School-level PFEP'!H110="Principal","Director(a) de Escuela",IF('School-level PFEP'!H110="Assistant Principal","Sub Director(a) de Escuela",IF('School-level PFEP'!H110="Curriculum Coach","Entrenador(a) de currículo",IF('School-level PFEP'!H110="CIS/CLS","CIS/CLS",IF('School-level PFEP'!H110="CAP Advisor","Asesor(a) de Programa de Asistencia para Estudios después de la escuela",IF('School-level PFEP'!H110="School Social Worker","Trabajador(a) social escolar",IF('School-level PFEP'!H110="UP-START Liaison","Representante de Project UP-START",IF('School-level PFEP'!H110="EESAC Chairperson","Presidente(a) de EESAC",IF('School-level PFEP'!H110="Activities Director","Director(a) de actividades",IF('School-level PFEP'!H110="Counselor","Consejero(a)"," "))))))))))</f>
        <v>Entrenador(a) de currículo</v>
      </c>
      <c r="I113" s="492"/>
      <c r="J113" s="511"/>
    </row>
    <row r="114" spans="1:10" ht="15" customHeight="1" x14ac:dyDescent="0.25">
      <c r="A114" s="370"/>
      <c r="B114" s="151"/>
      <c r="C114" s="152"/>
      <c r="D114" s="152"/>
      <c r="E114" s="152"/>
      <c r="F114" s="152"/>
      <c r="G114" s="153"/>
      <c r="H114" s="493"/>
      <c r="I114" s="494"/>
      <c r="J114" s="511"/>
    </row>
    <row r="115" spans="1:10" ht="24" customHeight="1" thickBot="1" x14ac:dyDescent="0.3">
      <c r="A115" s="490"/>
      <c r="B115" s="452"/>
      <c r="C115" s="453"/>
      <c r="D115" s="453"/>
      <c r="E115" s="453"/>
      <c r="F115" s="453"/>
      <c r="G115" s="454"/>
      <c r="H115" s="495"/>
      <c r="I115" s="496"/>
      <c r="J115" s="512"/>
    </row>
    <row r="116" spans="1:10" ht="33" customHeight="1" thickBot="1" x14ac:dyDescent="0.3">
      <c r="A116" s="501"/>
      <c r="B116" s="501"/>
      <c r="C116" s="501"/>
      <c r="D116" s="501"/>
      <c r="E116" s="501"/>
      <c r="F116" s="501"/>
      <c r="G116" s="501"/>
      <c r="H116" s="501"/>
      <c r="I116" s="501"/>
      <c r="J116" s="501"/>
    </row>
    <row r="117" spans="1:10" ht="15" customHeight="1" thickBot="1" x14ac:dyDescent="0.3">
      <c r="A117" s="497" t="s">
        <v>616</v>
      </c>
      <c r="B117" s="498"/>
      <c r="C117" s="498"/>
      <c r="D117" s="498"/>
      <c r="E117" s="498"/>
      <c r="F117" s="498"/>
      <c r="G117" s="498"/>
      <c r="H117" s="498"/>
      <c r="I117" s="498"/>
      <c r="J117" s="499"/>
    </row>
    <row r="118" spans="1:10" ht="54" customHeight="1" x14ac:dyDescent="0.25">
      <c r="A118" s="135" t="s">
        <v>858</v>
      </c>
      <c r="B118" s="500"/>
      <c r="C118" s="500"/>
      <c r="D118" s="500"/>
      <c r="E118" s="500"/>
      <c r="F118" s="500"/>
      <c r="G118" s="500"/>
      <c r="H118" s="500"/>
      <c r="I118" s="500"/>
      <c r="J118" s="136"/>
    </row>
    <row r="119" spans="1:10" ht="25.5" customHeight="1" x14ac:dyDescent="0.25">
      <c r="A119" s="125" t="s">
        <v>454</v>
      </c>
      <c r="B119" s="127"/>
      <c r="C119" s="125" t="s">
        <v>392</v>
      </c>
      <c r="D119" s="126"/>
      <c r="E119" s="126"/>
      <c r="F119" s="126"/>
      <c r="G119" s="126"/>
      <c r="H119" s="126"/>
      <c r="I119" s="126"/>
      <c r="J119" s="127"/>
    </row>
    <row r="120" spans="1:10" ht="45.75" customHeight="1" x14ac:dyDescent="0.25">
      <c r="A120" s="367" t="s">
        <v>583</v>
      </c>
      <c r="B120" s="368"/>
      <c r="C120" s="481" t="s">
        <v>895</v>
      </c>
      <c r="D120" s="482"/>
      <c r="E120" s="482"/>
      <c r="F120" s="482"/>
      <c r="G120" s="482"/>
      <c r="H120" s="482"/>
      <c r="I120" s="482"/>
      <c r="J120" s="483"/>
    </row>
    <row r="121" spans="1:10" ht="46.5" customHeight="1" thickBot="1" x14ac:dyDescent="0.3">
      <c r="A121" s="447" t="str">
        <f>IF('School-level PFEP'!A117="Transportation","Transporte",IF('School-level PFEP'!A117="Child Care","Cuidado Infantil",IF('School-level PFEP'!A117="Unfamiliar with School System","No familiarizado(a) con el sistem escolar",IF('School-level PFEP'!A117="Cultural Differences","Diferncias culturales",IF('School-level PFEP'!A117="Work Scheduling Conflict","Conflicto con horario del empleo"," ")))))</f>
        <v>Cuidado Infantil</v>
      </c>
      <c r="B121" s="448"/>
      <c r="C121" s="449" t="s">
        <v>898</v>
      </c>
      <c r="D121" s="450"/>
      <c r="E121" s="450"/>
      <c r="F121" s="450"/>
      <c r="G121" s="450"/>
      <c r="H121" s="450"/>
      <c r="I121" s="450"/>
      <c r="J121" s="451"/>
    </row>
    <row r="122" spans="1:10" ht="27" customHeight="1" thickBot="1" x14ac:dyDescent="0.3">
      <c r="A122" s="415" t="s">
        <v>584</v>
      </c>
      <c r="B122" s="416"/>
      <c r="C122" s="416"/>
      <c r="D122" s="416"/>
      <c r="E122" s="416"/>
      <c r="F122" s="416"/>
      <c r="G122" s="416"/>
      <c r="H122" s="416"/>
      <c r="I122" s="416"/>
      <c r="J122" s="417"/>
    </row>
    <row r="123" spans="1:10" ht="66" customHeight="1" x14ac:dyDescent="0.25">
      <c r="A123" s="507" t="s">
        <v>859</v>
      </c>
      <c r="B123" s="508"/>
      <c r="C123" s="508"/>
      <c r="D123" s="508"/>
      <c r="E123" s="508"/>
      <c r="F123" s="508"/>
      <c r="G123" s="508"/>
      <c r="H123" s="508"/>
      <c r="I123" s="508"/>
      <c r="J123" s="509"/>
    </row>
    <row r="124" spans="1:10" ht="51" customHeight="1" thickBot="1" x14ac:dyDescent="0.3">
      <c r="A124" s="519" t="s">
        <v>860</v>
      </c>
      <c r="B124" s="520"/>
      <c r="C124" s="513"/>
      <c r="D124" s="514"/>
      <c r="E124" s="514"/>
      <c r="F124" s="514"/>
      <c r="G124" s="514"/>
      <c r="H124" s="515"/>
      <c r="I124" s="80" t="s">
        <v>642</v>
      </c>
      <c r="J124" s="81">
        <f>'School-level PFEP'!J120</f>
        <v>44477</v>
      </c>
    </row>
    <row r="125" spans="1:10" ht="24" customHeight="1" thickBot="1" x14ac:dyDescent="0.3">
      <c r="A125" s="506" t="s">
        <v>861</v>
      </c>
      <c r="B125" s="416"/>
      <c r="C125" s="416"/>
      <c r="D125" s="416"/>
      <c r="E125" s="416"/>
      <c r="F125" s="416"/>
      <c r="G125" s="416"/>
      <c r="H125" s="416"/>
      <c r="I125" s="416"/>
      <c r="J125" s="417"/>
    </row>
  </sheetData>
  <mergeCells count="227">
    <mergeCell ref="B2:H2"/>
    <mergeCell ref="B3:H3"/>
    <mergeCell ref="I3:J3"/>
    <mergeCell ref="A4:J4"/>
    <mergeCell ref="E77:J77"/>
    <mergeCell ref="E79:J79"/>
    <mergeCell ref="E80:J80"/>
    <mergeCell ref="A11:J11"/>
    <mergeCell ref="A12:J12"/>
    <mergeCell ref="A13:J13"/>
    <mergeCell ref="A14:J14"/>
    <mergeCell ref="A15:J15"/>
    <mergeCell ref="H16:I16"/>
    <mergeCell ref="A5:J5"/>
    <mergeCell ref="A6:J6"/>
    <mergeCell ref="A7:J7"/>
    <mergeCell ref="A8:J8"/>
    <mergeCell ref="A9:J9"/>
    <mergeCell ref="A10:J10"/>
    <mergeCell ref="A22:J22"/>
    <mergeCell ref="A23:B23"/>
    <mergeCell ref="C23:F23"/>
    <mergeCell ref="G23:H23"/>
    <mergeCell ref="I23:J23"/>
    <mergeCell ref="A20:J20"/>
    <mergeCell ref="A21:J21"/>
    <mergeCell ref="C26:H26"/>
    <mergeCell ref="I26:J26"/>
    <mergeCell ref="A16:A18"/>
    <mergeCell ref="C16:F16"/>
    <mergeCell ref="C17:F17"/>
    <mergeCell ref="H17:I17"/>
    <mergeCell ref="B18:J18"/>
    <mergeCell ref="I33:J33"/>
    <mergeCell ref="A34:B36"/>
    <mergeCell ref="C34:F36"/>
    <mergeCell ref="G34:H36"/>
    <mergeCell ref="I34:J36"/>
    <mergeCell ref="A27:B30"/>
    <mergeCell ref="I27:J30"/>
    <mergeCell ref="A24:B25"/>
    <mergeCell ref="C25:F25"/>
    <mergeCell ref="G25:H25"/>
    <mergeCell ref="I25:J25"/>
    <mergeCell ref="C24:F24"/>
    <mergeCell ref="G24:H24"/>
    <mergeCell ref="I24:J24"/>
    <mergeCell ref="C27:H27"/>
    <mergeCell ref="C28:H28"/>
    <mergeCell ref="C29:H29"/>
    <mergeCell ref="C30:H30"/>
    <mergeCell ref="A33:B33"/>
    <mergeCell ref="A31:J31"/>
    <mergeCell ref="A32:J32"/>
    <mergeCell ref="C33:F33"/>
    <mergeCell ref="G33:H33"/>
    <mergeCell ref="E52:F53"/>
    <mergeCell ref="C54:D54"/>
    <mergeCell ref="E54:F54"/>
    <mergeCell ref="C55:J55"/>
    <mergeCell ref="A49:B49"/>
    <mergeCell ref="C49:F49"/>
    <mergeCell ref="G49:J49"/>
    <mergeCell ref="A50:B54"/>
    <mergeCell ref="C50:D51"/>
    <mergeCell ref="E50:F51"/>
    <mergeCell ref="C52:D53"/>
    <mergeCell ref="A55:B55"/>
    <mergeCell ref="G50:J54"/>
    <mergeCell ref="C77:D77"/>
    <mergeCell ref="A75:J75"/>
    <mergeCell ref="A76:J76"/>
    <mergeCell ref="A79:B79"/>
    <mergeCell ref="G60:J60"/>
    <mergeCell ref="A61:B61"/>
    <mergeCell ref="C61:J61"/>
    <mergeCell ref="A62:B66"/>
    <mergeCell ref="C62:F62"/>
    <mergeCell ref="G62:J62"/>
    <mergeCell ref="C63:F63"/>
    <mergeCell ref="G63:J63"/>
    <mergeCell ref="C64:F64"/>
    <mergeCell ref="G64:J64"/>
    <mergeCell ref="A56:B60"/>
    <mergeCell ref="C56:F56"/>
    <mergeCell ref="G56:J56"/>
    <mergeCell ref="C57:F57"/>
    <mergeCell ref="C58:F58"/>
    <mergeCell ref="G58:J58"/>
    <mergeCell ref="C59:F59"/>
    <mergeCell ref="G59:J59"/>
    <mergeCell ref="C60:F60"/>
    <mergeCell ref="G65:J65"/>
    <mergeCell ref="A87:B87"/>
    <mergeCell ref="C87:D87"/>
    <mergeCell ref="E87:F87"/>
    <mergeCell ref="G87:J87"/>
    <mergeCell ref="A88:B88"/>
    <mergeCell ref="C88:D88"/>
    <mergeCell ref="E88:F88"/>
    <mergeCell ref="G88:J88"/>
    <mergeCell ref="A89:J89"/>
    <mergeCell ref="A93:B93"/>
    <mergeCell ref="C93:D93"/>
    <mergeCell ref="E93:H93"/>
    <mergeCell ref="I93:J93"/>
    <mergeCell ref="A90:J90"/>
    <mergeCell ref="A91:J91"/>
    <mergeCell ref="A94:B94"/>
    <mergeCell ref="C94:D94"/>
    <mergeCell ref="E94:H94"/>
    <mergeCell ref="I94:J94"/>
    <mergeCell ref="A125:J125"/>
    <mergeCell ref="A122:J122"/>
    <mergeCell ref="A123:J123"/>
    <mergeCell ref="A104:A106"/>
    <mergeCell ref="H104:I106"/>
    <mergeCell ref="A107:A109"/>
    <mergeCell ref="H107:I109"/>
    <mergeCell ref="J104:J115"/>
    <mergeCell ref="C124:H124"/>
    <mergeCell ref="B104:G106"/>
    <mergeCell ref="B112:G112"/>
    <mergeCell ref="B110:G111"/>
    <mergeCell ref="A124:B124"/>
    <mergeCell ref="B107:G109"/>
    <mergeCell ref="A45:B45"/>
    <mergeCell ref="A119:B119"/>
    <mergeCell ref="C119:J119"/>
    <mergeCell ref="A120:B120"/>
    <mergeCell ref="C120:J120"/>
    <mergeCell ref="A110:A112"/>
    <mergeCell ref="H110:I112"/>
    <mergeCell ref="A113:A115"/>
    <mergeCell ref="H113:I115"/>
    <mergeCell ref="A117:J117"/>
    <mergeCell ref="A118:J118"/>
    <mergeCell ref="A116:J116"/>
    <mergeCell ref="D100:F100"/>
    <mergeCell ref="G100:J100"/>
    <mergeCell ref="H103:I103"/>
    <mergeCell ref="A101:J101"/>
    <mergeCell ref="A102:J102"/>
    <mergeCell ref="B103:G103"/>
    <mergeCell ref="B100:C100"/>
    <mergeCell ref="D97:F97"/>
    <mergeCell ref="G97:J97"/>
    <mergeCell ref="A98:A99"/>
    <mergeCell ref="D98:F99"/>
    <mergeCell ref="G98:J99"/>
    <mergeCell ref="A37:B39"/>
    <mergeCell ref="A40:J40"/>
    <mergeCell ref="A44:B44"/>
    <mergeCell ref="C44:D44"/>
    <mergeCell ref="E44:J44"/>
    <mergeCell ref="A42:B42"/>
    <mergeCell ref="C42:D42"/>
    <mergeCell ref="E42:J42"/>
    <mergeCell ref="A43:B43"/>
    <mergeCell ref="A41:J41"/>
    <mergeCell ref="C43:D43"/>
    <mergeCell ref="E43:J43"/>
    <mergeCell ref="C37:F39"/>
    <mergeCell ref="G37:H39"/>
    <mergeCell ref="I37:J39"/>
    <mergeCell ref="A70:J70"/>
    <mergeCell ref="A71:B71"/>
    <mergeCell ref="C71:D71"/>
    <mergeCell ref="E71:G71"/>
    <mergeCell ref="C65:F65"/>
    <mergeCell ref="C66:F66"/>
    <mergeCell ref="G85:J85"/>
    <mergeCell ref="A69:J69"/>
    <mergeCell ref="A121:B121"/>
    <mergeCell ref="C121:J121"/>
    <mergeCell ref="B113:G115"/>
    <mergeCell ref="C80:D80"/>
    <mergeCell ref="A78:B78"/>
    <mergeCell ref="C78:D78"/>
    <mergeCell ref="E78:J78"/>
    <mergeCell ref="H72:J74"/>
    <mergeCell ref="A95:J95"/>
    <mergeCell ref="A96:J96"/>
    <mergeCell ref="B97:C97"/>
    <mergeCell ref="B98:C99"/>
    <mergeCell ref="A92:B92"/>
    <mergeCell ref="C92:D92"/>
    <mergeCell ref="E92:H92"/>
    <mergeCell ref="I92:J92"/>
    <mergeCell ref="A86:B86"/>
    <mergeCell ref="C86:D86"/>
    <mergeCell ref="E86:F86"/>
    <mergeCell ref="G86:J86"/>
    <mergeCell ref="A81:J81"/>
    <mergeCell ref="A83:J83"/>
    <mergeCell ref="A82:J82"/>
    <mergeCell ref="A84:B84"/>
    <mergeCell ref="C84:D84"/>
    <mergeCell ref="E84:F84"/>
    <mergeCell ref="G84:J84"/>
    <mergeCell ref="A85:B85"/>
    <mergeCell ref="C85:D85"/>
    <mergeCell ref="E85:F85"/>
    <mergeCell ref="A77:B77"/>
    <mergeCell ref="A80:B80"/>
    <mergeCell ref="A72:B72"/>
    <mergeCell ref="C72:D72"/>
    <mergeCell ref="E72:G72"/>
    <mergeCell ref="A73:B73"/>
    <mergeCell ref="A1:J1"/>
    <mergeCell ref="A68:J68"/>
    <mergeCell ref="A48:J48"/>
    <mergeCell ref="C45:D45"/>
    <mergeCell ref="E45:J45"/>
    <mergeCell ref="A47:J47"/>
    <mergeCell ref="G66:J66"/>
    <mergeCell ref="C67:F67"/>
    <mergeCell ref="G67:J67"/>
    <mergeCell ref="H71:J71"/>
    <mergeCell ref="C73:D73"/>
    <mergeCell ref="E73:G73"/>
    <mergeCell ref="A74:B74"/>
    <mergeCell ref="C79:D79"/>
    <mergeCell ref="C74:D74"/>
    <mergeCell ref="E74:G74"/>
    <mergeCell ref="A67:B67"/>
    <mergeCell ref="G57:J57"/>
  </mergeCells>
  <dataValidations count="22">
    <dataValidation allowBlank="1" showErrorMessage="1" sqref="E43:J46" xr:uid="{2FE66634-9CF6-4A4E-A854-C606B1BC0B6D}"/>
    <dataValidation allowBlank="1" showErrorMessage="1" prompt="Please select &quot;Activity&quot; from the drop-down menu." sqref="C43:D44" xr:uid="{AB1A6EF2-7216-4E6E-9ADE-602637F3F255}"/>
    <dataValidation allowBlank="1" showInputMessage="1" showErrorMessage="1" prompt="Seleccione &quot;Fecha de reunión&quot; en el menú desplegable. La fecha anual del padre del Título I de MTG debe ser anterior a la fecha de EESAC MTG. _x000a__x000a_ESSAC MTG. fecha seleccionada es la fecha en que el PFEP es revisado y finalizado con los padres." sqref="I24:J24" xr:uid="{AEF1D0ED-1E7E-420F-A3DF-C4C8AE12C503}"/>
    <dataValidation allowBlank="1" showInputMessage="1" showErrorMessage="1" prompt="Consulte cada programa/actividad federal coordinado o integrado en la escuela" sqref="A42:B42" xr:uid="{527B6FDF-A025-4724-991D-0DEBFB654C54}"/>
    <dataValidation allowBlank="1" showInputMessage="1" showErrorMessage="1" prompt="Marque todo lo que se aplica" sqref="C49:F49 C55:J55" xr:uid="{2E14FB8E-4D52-4C27-9196-14A7F1BC1073}"/>
    <dataValidation allowBlank="1" showInputMessage="1" showErrorMessage="1" prompt="Ingrese el número total de participantes que asisten a la Reunión Anual de Padres del Título I a partir de la compilación de firmas en las hojas de inicio de sesión de la reunión en el lugar que se indica a continuación._x000a_" sqref="G49:J49" xr:uid="{B2F16966-F7ED-4F93-BBFE-0719ED6EDE47}"/>
    <dataValidation allowBlank="1" showInputMessage="1" showErrorMessage="1" prompt="Marque todo lo que se aplica (se requiere documentación de respaldo necesaria para todos los elementos comprobados)" sqref="C61:J61" xr:uid="{10AE5FE8-3EE3-40AF-BB5E-2F66B8F15608}"/>
    <dataValidation allowBlank="1" showInputMessage="1" showErrorMessage="1" prompt="Seleccione al menos cuatro (4) actividades/tareas en el menú desplegable " sqref="A77:B77" xr:uid="{7C85C94E-34D0-4758-9B04-1A8F5317C1CD}"/>
    <dataValidation allowBlank="1" showInputMessage="1" showErrorMessage="1" prompt="Seleccione la persona responsable del menú desplegable para cada actividad/tarea seleccionada." sqref="C77:D77" xr:uid="{44EEDE7D-29A7-4088-8AFB-0C9C3822A60F}"/>
    <dataValidation allowBlank="1" showInputMessage="1" showErrorMessage="1" prompt="Seleccionar documentación de reunión/actividad en el menú desplegable (se requiere documentación de respaldo)" sqref="H71" xr:uid="{CE3B6044-F920-49C4-96A0-3ABB5989A98F}"/>
    <dataValidation allowBlank="1" showInputMessage="1" showErrorMessage="1" prompt="compruebe cada actividad que la escuela proporcionará para desarrollar la capacidad del personal para un compromiso significativo de los padres y la familia" sqref="A84:B84" xr:uid="{E757A2DD-12BF-4D4C-A7E8-D575344CA20C}"/>
    <dataValidation allowBlank="1" showInputMessage="1" showErrorMessage="1" prompt="Seleccione la persona responsable de cada actividad en el menú desplegable" sqref="C84:D84 C92:D92" xr:uid="{46388AEF-3F11-4DA0-8EB3-0D00F26859B1}"/>
    <dataValidation allowBlank="1" showInputMessage="1" showErrorMessage="1" prompt="Seleccione un (1) área de enfoque de participación entre padres y familias para cada contenido y tipo de actividad seleccionado_x000a_" sqref="E92:H92" xr:uid="{4C68C701-3B7F-47BA-9BC2-8F16AC3DA64B}"/>
    <dataValidation allowBlank="1" showInputMessage="1" showErrorMessage="1" prompt="Seleccione una (1) evidencia de efectividad en el menú desplegable para cada contenido y tipo de actividad seleccionada (se requiere documentación de respaldo)" sqref="I92:J92" xr:uid="{F0A8DB7E-2F31-4F33-9D7B-14DB34CD8387}"/>
    <dataValidation allowBlank="1" showInputMessage="1" showErrorMessage="1" prompt="Seleccione cuatro (4) contenido y tipo de actividad en el menú desplegable_x000a_" sqref="A92:B92" xr:uid="{D56781DB-6D0C-4A1E-B9CD-6D6ACCCC059A}"/>
    <dataValidation allowBlank="1" showInputMessage="1" showErrorMessage="1" prompt="Seleccione la persona responsable de cada área de enfoque de accesibilidad en el menú desplegable" sqref="D97:F97" xr:uid="{38298064-C87B-480D-A0B0-2D1568B02E91}"/>
    <dataValidation allowBlank="1" showInputMessage="1" showErrorMessage="1" prompt="Seleccione una (1) evidencia de efectividad de la lista desplegable para cada área de enfoque de accesibilidad (se requiere documentación)" sqref="G97:J97" xr:uid="{CC01A917-EA01-4AEB-A054-7A0875FAE907}"/>
    <dataValidation allowBlank="1" showInputMessage="1" showErrorMessage="1" prompt="Seleccione adaptaciones del menú desplegable para cada área de enfoque_x000a_" sqref="B97:C97" xr:uid="{E2A48004-6AFA-4442-B685-D4CD96AD9AD5}"/>
    <dataValidation allowBlank="1" showInputMessage="1" showErrorMessage="1" prompt="Seleccione el título de la persona responsable de cada contenido y tipo de actividad seleccionado en el menú desplegable" sqref="H103:I103" xr:uid="{EE90EECB-B54F-428B-BF98-52D31CDDFCB4}"/>
    <dataValidation allowBlank="1" showInputMessage="1" showErrorMessage="1" prompt="Seleccione tres (3) contenido y tipo de actividad en el menú desplegable para cada área de enfoque de comunicación" sqref="B103:G103" xr:uid="{0A0649AD-ABF6-4266-AD4D-51C591763327}"/>
    <dataValidation allowBlank="1" showInputMessage="1" showErrorMessage="1" prompt="Seleccione una (1) evidencia de efectividad en el menú desplegable para cada área de enfoque de accesibilidad (se requiere documentación de respaldo)" sqref="J103" xr:uid="{5E84D779-C270-443A-A0E4-5E7D2B8C601C}"/>
    <dataValidation allowBlank="1" showInputMessage="1" showErrorMessage="1" prompt="Assurance Page must be signed by the Principal" sqref="B16:C16" xr:uid="{BD54BB3C-8B36-4E33-A4C5-8323B50E9537}"/>
  </dataValidations>
  <hyperlinks>
    <hyperlink ref="B112" r:id="rId1" location="!/fullWidth/3937 " xr:uid="{FABD02E7-F6A7-404C-9929-7FF4D8C554E9}"/>
  </hyperlinks>
  <pageMargins left="0.5" right="0.54166666666666663" top="0.75" bottom="0.59" header="0.3" footer="0.21"/>
  <pageSetup fitToHeight="16" orientation="portrait" horizontalDpi="1200" verticalDpi="1200" r:id="rId2"/>
  <headerFooter>
    <oddHeader>&amp;L&amp;G&amp;CESCUELAS PÚBLICAS DEL CONDADO DE MIAMI-DADE
2021-2022 TÍTULO I PLAN DE PARTICIPACIÓN DE PADRES Y FAMILIAS A NIVEL ESCOLAR (PFEP)&amp;R&amp;G</oddHeader>
    <oddFooter>&amp;R&amp;P</oddFooter>
  </headerFooter>
  <rowBreaks count="1" manualBreakCount="1">
    <brk id="125" max="16383" man="1"/>
  </rowBreaks>
  <drawing r:id="rId3"/>
  <legacyDrawing r:id="rId4"/>
  <legacyDrawingHF r:id="rId5"/>
  <mc:AlternateContent xmlns:mc="http://schemas.openxmlformats.org/markup-compatibility/2006">
    <mc:Choice Requires="x14">
      <controls>
        <mc:AlternateContent xmlns:mc="http://schemas.openxmlformats.org/markup-compatibility/2006">
          <mc:Choice Requires="x14">
            <control shapeId="9259" r:id="rId6" name="Check Box 43">
              <controlPr locked="0" defaultSize="0" autoFill="0" autoLine="0" autoPict="0">
                <anchor moveWithCells="1">
                  <from>
                    <xdr:col>4</xdr:col>
                    <xdr:colOff>47625</xdr:colOff>
                    <xdr:row>49</xdr:row>
                    <xdr:rowOff>0</xdr:rowOff>
                  </from>
                  <to>
                    <xdr:col>5</xdr:col>
                    <xdr:colOff>76200</xdr:colOff>
                    <xdr:row>50</xdr:row>
                    <xdr:rowOff>19050</xdr:rowOff>
                  </to>
                </anchor>
              </controlPr>
            </control>
          </mc:Choice>
        </mc:AlternateContent>
        <mc:AlternateContent xmlns:mc="http://schemas.openxmlformats.org/markup-compatibility/2006">
          <mc:Choice Requires="x14">
            <control shapeId="9260" r:id="rId7" name="Check Box 44">
              <controlPr locked="0" defaultSize="0" autoFill="0" autoLine="0" autoPict="0">
                <anchor moveWithCells="1">
                  <from>
                    <xdr:col>4</xdr:col>
                    <xdr:colOff>47625</xdr:colOff>
                    <xdr:row>51</xdr:row>
                    <xdr:rowOff>0</xdr:rowOff>
                  </from>
                  <to>
                    <xdr:col>5</xdr:col>
                    <xdr:colOff>495300</xdr:colOff>
                    <xdr:row>51</xdr:row>
                    <xdr:rowOff>171450</xdr:rowOff>
                  </to>
                </anchor>
              </controlPr>
            </control>
          </mc:Choice>
        </mc:AlternateContent>
        <mc:AlternateContent xmlns:mc="http://schemas.openxmlformats.org/markup-compatibility/2006">
          <mc:Choice Requires="x14">
            <control shapeId="9261" r:id="rId8" name="Check Box 45">
              <controlPr locked="0" defaultSize="0" autoFill="0" autoLine="0" autoPict="0">
                <anchor moveWithCells="1">
                  <from>
                    <xdr:col>4</xdr:col>
                    <xdr:colOff>47625</xdr:colOff>
                    <xdr:row>53</xdr:row>
                    <xdr:rowOff>0</xdr:rowOff>
                  </from>
                  <to>
                    <xdr:col>5</xdr:col>
                    <xdr:colOff>495300</xdr:colOff>
                    <xdr:row>53</xdr:row>
                    <xdr:rowOff>171450</xdr:rowOff>
                  </to>
                </anchor>
              </controlPr>
            </control>
          </mc:Choice>
        </mc:AlternateContent>
        <mc:AlternateContent xmlns:mc="http://schemas.openxmlformats.org/markup-compatibility/2006">
          <mc:Choice Requires="x14">
            <control shapeId="9262" r:id="rId9" name="Check Box 46">
              <controlPr locked="0" defaultSize="0" autoFill="0" autoLine="0" autoPict="0">
                <anchor moveWithCells="1">
                  <from>
                    <xdr:col>4</xdr:col>
                    <xdr:colOff>47625</xdr:colOff>
                    <xdr:row>49</xdr:row>
                    <xdr:rowOff>0</xdr:rowOff>
                  </from>
                  <to>
                    <xdr:col>5</xdr:col>
                    <xdr:colOff>495300</xdr:colOff>
                    <xdr:row>50</xdr:row>
                    <xdr:rowOff>19050</xdr:rowOff>
                  </to>
                </anchor>
              </controlPr>
            </control>
          </mc:Choice>
        </mc:AlternateContent>
        <mc:AlternateContent xmlns:mc="http://schemas.openxmlformats.org/markup-compatibility/2006">
          <mc:Choice Requires="x14">
            <control shapeId="9263" r:id="rId10" name="Check Box 47">
              <controlPr locked="0" defaultSize="0" autoFill="0" autoLine="0" autoPict="0">
                <anchor moveWithCells="1">
                  <from>
                    <xdr:col>2</xdr:col>
                    <xdr:colOff>47625</xdr:colOff>
                    <xdr:row>49</xdr:row>
                    <xdr:rowOff>0</xdr:rowOff>
                  </from>
                  <to>
                    <xdr:col>2</xdr:col>
                    <xdr:colOff>685800</xdr:colOff>
                    <xdr:row>50</xdr:row>
                    <xdr:rowOff>19050</xdr:rowOff>
                  </to>
                </anchor>
              </controlPr>
            </control>
          </mc:Choice>
        </mc:AlternateContent>
        <mc:AlternateContent xmlns:mc="http://schemas.openxmlformats.org/markup-compatibility/2006">
          <mc:Choice Requires="x14">
            <control shapeId="9264" r:id="rId11" name="Check Box 48">
              <controlPr locked="0" defaultSize="0" autoFill="0" autoLine="0" autoPict="0">
                <anchor moveWithCells="1">
                  <from>
                    <xdr:col>2</xdr:col>
                    <xdr:colOff>47625</xdr:colOff>
                    <xdr:row>51</xdr:row>
                    <xdr:rowOff>0</xdr:rowOff>
                  </from>
                  <to>
                    <xdr:col>2</xdr:col>
                    <xdr:colOff>266700</xdr:colOff>
                    <xdr:row>51</xdr:row>
                    <xdr:rowOff>171450</xdr:rowOff>
                  </to>
                </anchor>
              </controlPr>
            </control>
          </mc:Choice>
        </mc:AlternateContent>
        <mc:AlternateContent xmlns:mc="http://schemas.openxmlformats.org/markup-compatibility/2006">
          <mc:Choice Requires="x14">
            <control shapeId="9266" r:id="rId12" name="Check Box 50">
              <controlPr locked="0" defaultSize="0" autoFill="0" autoLine="0" autoPict="0">
                <anchor moveWithCells="1">
                  <from>
                    <xdr:col>2</xdr:col>
                    <xdr:colOff>47625</xdr:colOff>
                    <xdr:row>53</xdr:row>
                    <xdr:rowOff>0</xdr:rowOff>
                  </from>
                  <to>
                    <xdr:col>2</xdr:col>
                    <xdr:colOff>266700</xdr:colOff>
                    <xdr:row>53</xdr:row>
                    <xdr:rowOff>171450</xdr:rowOff>
                  </to>
                </anchor>
              </controlPr>
            </control>
          </mc:Choice>
        </mc:AlternateContent>
        <mc:AlternateContent xmlns:mc="http://schemas.openxmlformats.org/markup-compatibility/2006">
          <mc:Choice Requires="x14">
            <control shapeId="9267" r:id="rId13" name="Check Box 51">
              <controlPr locked="0" defaultSize="0" autoFill="0" autoLine="0" autoPict="0">
                <anchor moveWithCells="1">
                  <from>
                    <xdr:col>2</xdr:col>
                    <xdr:colOff>47625</xdr:colOff>
                    <xdr:row>55</xdr:row>
                    <xdr:rowOff>0</xdr:rowOff>
                  </from>
                  <to>
                    <xdr:col>2</xdr:col>
                    <xdr:colOff>266700</xdr:colOff>
                    <xdr:row>55</xdr:row>
                    <xdr:rowOff>171450</xdr:rowOff>
                  </to>
                </anchor>
              </controlPr>
            </control>
          </mc:Choice>
        </mc:AlternateContent>
        <mc:AlternateContent xmlns:mc="http://schemas.openxmlformats.org/markup-compatibility/2006">
          <mc:Choice Requires="x14">
            <control shapeId="9268" r:id="rId14" name="Check Box 52">
              <controlPr locked="0" defaultSize="0" autoFill="0" autoLine="0" autoPict="0">
                <anchor moveWithCells="1">
                  <from>
                    <xdr:col>2</xdr:col>
                    <xdr:colOff>47625</xdr:colOff>
                    <xdr:row>56</xdr:row>
                    <xdr:rowOff>0</xdr:rowOff>
                  </from>
                  <to>
                    <xdr:col>2</xdr:col>
                    <xdr:colOff>266700</xdr:colOff>
                    <xdr:row>56</xdr:row>
                    <xdr:rowOff>171450</xdr:rowOff>
                  </to>
                </anchor>
              </controlPr>
            </control>
          </mc:Choice>
        </mc:AlternateContent>
        <mc:AlternateContent xmlns:mc="http://schemas.openxmlformats.org/markup-compatibility/2006">
          <mc:Choice Requires="x14">
            <control shapeId="9269" r:id="rId15" name="Check Box 53">
              <controlPr locked="0" defaultSize="0" autoFill="0" autoLine="0" autoPict="0">
                <anchor moveWithCells="1">
                  <from>
                    <xdr:col>2</xdr:col>
                    <xdr:colOff>47625</xdr:colOff>
                    <xdr:row>57</xdr:row>
                    <xdr:rowOff>0</xdr:rowOff>
                  </from>
                  <to>
                    <xdr:col>2</xdr:col>
                    <xdr:colOff>266700</xdr:colOff>
                    <xdr:row>57</xdr:row>
                    <xdr:rowOff>171450</xdr:rowOff>
                  </to>
                </anchor>
              </controlPr>
            </control>
          </mc:Choice>
        </mc:AlternateContent>
        <mc:AlternateContent xmlns:mc="http://schemas.openxmlformats.org/markup-compatibility/2006">
          <mc:Choice Requires="x14">
            <control shapeId="9270" r:id="rId16" name="Check Box 54">
              <controlPr locked="0" defaultSize="0" autoFill="0" autoLine="0" autoPict="0">
                <anchor moveWithCells="1">
                  <from>
                    <xdr:col>2</xdr:col>
                    <xdr:colOff>47625</xdr:colOff>
                    <xdr:row>58</xdr:row>
                    <xdr:rowOff>0</xdr:rowOff>
                  </from>
                  <to>
                    <xdr:col>2</xdr:col>
                    <xdr:colOff>266700</xdr:colOff>
                    <xdr:row>58</xdr:row>
                    <xdr:rowOff>171450</xdr:rowOff>
                  </to>
                </anchor>
              </controlPr>
            </control>
          </mc:Choice>
        </mc:AlternateContent>
        <mc:AlternateContent xmlns:mc="http://schemas.openxmlformats.org/markup-compatibility/2006">
          <mc:Choice Requires="x14">
            <control shapeId="9271" r:id="rId17" name="Check Box 55">
              <controlPr locked="0" defaultSize="0" autoFill="0" autoLine="0" autoPict="0">
                <anchor moveWithCells="1">
                  <from>
                    <xdr:col>2</xdr:col>
                    <xdr:colOff>47625</xdr:colOff>
                    <xdr:row>59</xdr:row>
                    <xdr:rowOff>0</xdr:rowOff>
                  </from>
                  <to>
                    <xdr:col>2</xdr:col>
                    <xdr:colOff>266700</xdr:colOff>
                    <xdr:row>59</xdr:row>
                    <xdr:rowOff>171450</xdr:rowOff>
                  </to>
                </anchor>
              </controlPr>
            </control>
          </mc:Choice>
        </mc:AlternateContent>
        <mc:AlternateContent xmlns:mc="http://schemas.openxmlformats.org/markup-compatibility/2006">
          <mc:Choice Requires="x14">
            <control shapeId="9272" r:id="rId18" name="Check Box 56">
              <controlPr locked="0" defaultSize="0" autoFill="0" autoLine="0" autoPict="0">
                <anchor moveWithCells="1">
                  <from>
                    <xdr:col>6</xdr:col>
                    <xdr:colOff>9525</xdr:colOff>
                    <xdr:row>55</xdr:row>
                    <xdr:rowOff>9525</xdr:rowOff>
                  </from>
                  <to>
                    <xdr:col>7</xdr:col>
                    <xdr:colOff>123825</xdr:colOff>
                    <xdr:row>55</xdr:row>
                    <xdr:rowOff>190500</xdr:rowOff>
                  </to>
                </anchor>
              </controlPr>
            </control>
          </mc:Choice>
        </mc:AlternateContent>
        <mc:AlternateContent xmlns:mc="http://schemas.openxmlformats.org/markup-compatibility/2006">
          <mc:Choice Requires="x14">
            <control shapeId="9273" r:id="rId19" name="Check Box 57">
              <controlPr locked="0" defaultSize="0" autoFill="0" autoLine="0" autoPict="0">
                <anchor moveWithCells="1">
                  <from>
                    <xdr:col>6</xdr:col>
                    <xdr:colOff>9525</xdr:colOff>
                    <xdr:row>56</xdr:row>
                    <xdr:rowOff>9525</xdr:rowOff>
                  </from>
                  <to>
                    <xdr:col>7</xdr:col>
                    <xdr:colOff>142875</xdr:colOff>
                    <xdr:row>56</xdr:row>
                    <xdr:rowOff>209550</xdr:rowOff>
                  </to>
                </anchor>
              </controlPr>
            </control>
          </mc:Choice>
        </mc:AlternateContent>
        <mc:AlternateContent xmlns:mc="http://schemas.openxmlformats.org/markup-compatibility/2006">
          <mc:Choice Requires="x14">
            <control shapeId="9274" r:id="rId20" name="Check Box 58">
              <controlPr locked="0" defaultSize="0" autoFill="0" autoLine="0" autoPict="0">
                <anchor moveWithCells="1">
                  <from>
                    <xdr:col>6</xdr:col>
                    <xdr:colOff>9525</xdr:colOff>
                    <xdr:row>57</xdr:row>
                    <xdr:rowOff>9525</xdr:rowOff>
                  </from>
                  <to>
                    <xdr:col>7</xdr:col>
                    <xdr:colOff>123825</xdr:colOff>
                    <xdr:row>57</xdr:row>
                    <xdr:rowOff>209550</xdr:rowOff>
                  </to>
                </anchor>
              </controlPr>
            </control>
          </mc:Choice>
        </mc:AlternateContent>
        <mc:AlternateContent xmlns:mc="http://schemas.openxmlformats.org/markup-compatibility/2006">
          <mc:Choice Requires="x14">
            <control shapeId="9275" r:id="rId21" name="Check Box 59">
              <controlPr locked="0" defaultSize="0" autoFill="0" autoLine="0" autoPict="0">
                <anchor moveWithCells="1">
                  <from>
                    <xdr:col>6</xdr:col>
                    <xdr:colOff>19050</xdr:colOff>
                    <xdr:row>58</xdr:row>
                    <xdr:rowOff>9525</xdr:rowOff>
                  </from>
                  <to>
                    <xdr:col>7</xdr:col>
                    <xdr:colOff>161925</xdr:colOff>
                    <xdr:row>58</xdr:row>
                    <xdr:rowOff>209550</xdr:rowOff>
                  </to>
                </anchor>
              </controlPr>
            </control>
          </mc:Choice>
        </mc:AlternateContent>
        <mc:AlternateContent xmlns:mc="http://schemas.openxmlformats.org/markup-compatibility/2006">
          <mc:Choice Requires="x14">
            <control shapeId="9276" r:id="rId22" name="Check Box 60">
              <controlPr locked="0" defaultSize="0" autoFill="0" autoLine="0" autoPict="0">
                <anchor moveWithCells="1">
                  <from>
                    <xdr:col>6</xdr:col>
                    <xdr:colOff>9525</xdr:colOff>
                    <xdr:row>59</xdr:row>
                    <xdr:rowOff>9525</xdr:rowOff>
                  </from>
                  <to>
                    <xdr:col>7</xdr:col>
                    <xdr:colOff>142875</xdr:colOff>
                    <xdr:row>59</xdr:row>
                    <xdr:rowOff>209550</xdr:rowOff>
                  </to>
                </anchor>
              </controlPr>
            </control>
          </mc:Choice>
        </mc:AlternateContent>
        <mc:AlternateContent xmlns:mc="http://schemas.openxmlformats.org/markup-compatibility/2006">
          <mc:Choice Requires="x14">
            <control shapeId="9281" r:id="rId23" name="Check Box 65">
              <controlPr locked="0" defaultSize="0" autoFill="0" autoLine="0" autoPict="0">
                <anchor moveWithCells="1">
                  <from>
                    <xdr:col>2</xdr:col>
                    <xdr:colOff>47625</xdr:colOff>
                    <xdr:row>61</xdr:row>
                    <xdr:rowOff>0</xdr:rowOff>
                  </from>
                  <to>
                    <xdr:col>2</xdr:col>
                    <xdr:colOff>266700</xdr:colOff>
                    <xdr:row>61</xdr:row>
                    <xdr:rowOff>171450</xdr:rowOff>
                  </to>
                </anchor>
              </controlPr>
            </control>
          </mc:Choice>
        </mc:AlternateContent>
        <mc:AlternateContent xmlns:mc="http://schemas.openxmlformats.org/markup-compatibility/2006">
          <mc:Choice Requires="x14">
            <control shapeId="9282" r:id="rId24" name="Check Box 66">
              <controlPr locked="0" defaultSize="0" autoFill="0" autoLine="0" autoPict="0">
                <anchor moveWithCells="1">
                  <from>
                    <xdr:col>2</xdr:col>
                    <xdr:colOff>47625</xdr:colOff>
                    <xdr:row>62</xdr:row>
                    <xdr:rowOff>0</xdr:rowOff>
                  </from>
                  <to>
                    <xdr:col>2</xdr:col>
                    <xdr:colOff>266700</xdr:colOff>
                    <xdr:row>62</xdr:row>
                    <xdr:rowOff>171450</xdr:rowOff>
                  </to>
                </anchor>
              </controlPr>
            </control>
          </mc:Choice>
        </mc:AlternateContent>
        <mc:AlternateContent xmlns:mc="http://schemas.openxmlformats.org/markup-compatibility/2006">
          <mc:Choice Requires="x14">
            <control shapeId="9283" r:id="rId25" name="Check Box 67">
              <controlPr locked="0" defaultSize="0" autoFill="0" autoLine="0" autoPict="0">
                <anchor moveWithCells="1">
                  <from>
                    <xdr:col>2</xdr:col>
                    <xdr:colOff>47625</xdr:colOff>
                    <xdr:row>63</xdr:row>
                    <xdr:rowOff>0</xdr:rowOff>
                  </from>
                  <to>
                    <xdr:col>2</xdr:col>
                    <xdr:colOff>266700</xdr:colOff>
                    <xdr:row>63</xdr:row>
                    <xdr:rowOff>171450</xdr:rowOff>
                  </to>
                </anchor>
              </controlPr>
            </control>
          </mc:Choice>
        </mc:AlternateContent>
        <mc:AlternateContent xmlns:mc="http://schemas.openxmlformats.org/markup-compatibility/2006">
          <mc:Choice Requires="x14">
            <control shapeId="9284" r:id="rId26" name="Check Box 68">
              <controlPr locked="0" defaultSize="0" autoFill="0" autoLine="0" autoPict="0">
                <anchor moveWithCells="1">
                  <from>
                    <xdr:col>2</xdr:col>
                    <xdr:colOff>47625</xdr:colOff>
                    <xdr:row>64</xdr:row>
                    <xdr:rowOff>0</xdr:rowOff>
                  </from>
                  <to>
                    <xdr:col>2</xdr:col>
                    <xdr:colOff>266700</xdr:colOff>
                    <xdr:row>64</xdr:row>
                    <xdr:rowOff>171450</xdr:rowOff>
                  </to>
                </anchor>
              </controlPr>
            </control>
          </mc:Choice>
        </mc:AlternateContent>
        <mc:AlternateContent xmlns:mc="http://schemas.openxmlformats.org/markup-compatibility/2006">
          <mc:Choice Requires="x14">
            <control shapeId="9285" r:id="rId27" name="Check Box 69">
              <controlPr locked="0" defaultSize="0" autoFill="0" autoLine="0" autoPict="0">
                <anchor moveWithCells="1">
                  <from>
                    <xdr:col>2</xdr:col>
                    <xdr:colOff>19050</xdr:colOff>
                    <xdr:row>65</xdr:row>
                    <xdr:rowOff>9525</xdr:rowOff>
                  </from>
                  <to>
                    <xdr:col>2</xdr:col>
                    <xdr:colOff>238125</xdr:colOff>
                    <xdr:row>65</xdr:row>
                    <xdr:rowOff>190500</xdr:rowOff>
                  </to>
                </anchor>
              </controlPr>
            </control>
          </mc:Choice>
        </mc:AlternateContent>
        <mc:AlternateContent xmlns:mc="http://schemas.openxmlformats.org/markup-compatibility/2006">
          <mc:Choice Requires="x14">
            <control shapeId="9286" r:id="rId28" name="Check Box 70">
              <controlPr locked="0" defaultSize="0" autoFill="0" autoLine="0" autoPict="0">
                <anchor moveWithCells="1">
                  <from>
                    <xdr:col>6</xdr:col>
                    <xdr:colOff>19050</xdr:colOff>
                    <xdr:row>63</xdr:row>
                    <xdr:rowOff>0</xdr:rowOff>
                  </from>
                  <to>
                    <xdr:col>7</xdr:col>
                    <xdr:colOff>142875</xdr:colOff>
                    <xdr:row>63</xdr:row>
                    <xdr:rowOff>190500</xdr:rowOff>
                  </to>
                </anchor>
              </controlPr>
            </control>
          </mc:Choice>
        </mc:AlternateContent>
        <mc:AlternateContent xmlns:mc="http://schemas.openxmlformats.org/markup-compatibility/2006">
          <mc:Choice Requires="x14">
            <control shapeId="9287" r:id="rId29" name="Check Box 71">
              <controlPr locked="0" defaultSize="0" autoFill="0" autoLine="0" autoPict="0">
                <anchor moveWithCells="1">
                  <from>
                    <xdr:col>6</xdr:col>
                    <xdr:colOff>19050</xdr:colOff>
                    <xdr:row>62</xdr:row>
                    <xdr:rowOff>0</xdr:rowOff>
                  </from>
                  <to>
                    <xdr:col>7</xdr:col>
                    <xdr:colOff>142875</xdr:colOff>
                    <xdr:row>62</xdr:row>
                    <xdr:rowOff>190500</xdr:rowOff>
                  </to>
                </anchor>
              </controlPr>
            </control>
          </mc:Choice>
        </mc:AlternateContent>
        <mc:AlternateContent xmlns:mc="http://schemas.openxmlformats.org/markup-compatibility/2006">
          <mc:Choice Requires="x14">
            <control shapeId="9288" r:id="rId30" name="Check Box 72">
              <controlPr locked="0" defaultSize="0" autoFill="0" autoLine="0" autoPict="0">
                <anchor moveWithCells="1">
                  <from>
                    <xdr:col>6</xdr:col>
                    <xdr:colOff>19050</xdr:colOff>
                    <xdr:row>61</xdr:row>
                    <xdr:rowOff>0</xdr:rowOff>
                  </from>
                  <to>
                    <xdr:col>7</xdr:col>
                    <xdr:colOff>161925</xdr:colOff>
                    <xdr:row>61</xdr:row>
                    <xdr:rowOff>209550</xdr:rowOff>
                  </to>
                </anchor>
              </controlPr>
            </control>
          </mc:Choice>
        </mc:AlternateContent>
        <mc:AlternateContent xmlns:mc="http://schemas.openxmlformats.org/markup-compatibility/2006">
          <mc:Choice Requires="x14">
            <control shapeId="9289" r:id="rId31" name="Check Box 73">
              <controlPr locked="0" defaultSize="0" autoFill="0" autoLine="0" autoPict="0">
                <anchor moveWithCells="1">
                  <from>
                    <xdr:col>6</xdr:col>
                    <xdr:colOff>19050</xdr:colOff>
                    <xdr:row>64</xdr:row>
                    <xdr:rowOff>0</xdr:rowOff>
                  </from>
                  <to>
                    <xdr:col>7</xdr:col>
                    <xdr:colOff>142875</xdr:colOff>
                    <xdr:row>64</xdr:row>
                    <xdr:rowOff>190500</xdr:rowOff>
                  </to>
                </anchor>
              </controlPr>
            </control>
          </mc:Choice>
        </mc:AlternateContent>
        <mc:AlternateContent xmlns:mc="http://schemas.openxmlformats.org/markup-compatibility/2006">
          <mc:Choice Requires="x14">
            <control shapeId="9290" r:id="rId32" name="Check Box 74">
              <controlPr locked="0" defaultSize="0" autoFill="0" autoLine="0" autoPict="0">
                <anchor moveWithCells="1">
                  <from>
                    <xdr:col>6</xdr:col>
                    <xdr:colOff>19050</xdr:colOff>
                    <xdr:row>65</xdr:row>
                    <xdr:rowOff>9525</xdr:rowOff>
                  </from>
                  <to>
                    <xdr:col>7</xdr:col>
                    <xdr:colOff>142875</xdr:colOff>
                    <xdr:row>65</xdr:row>
                    <xdr:rowOff>190500</xdr:rowOff>
                  </to>
                </anchor>
              </controlPr>
            </control>
          </mc:Choice>
        </mc:AlternateContent>
        <mc:AlternateContent xmlns:mc="http://schemas.openxmlformats.org/markup-compatibility/2006">
          <mc:Choice Requires="x14">
            <control shapeId="9295" r:id="rId33" name="Check Box 79">
              <controlPr locked="0" defaultSize="0" autoFill="0" autoLine="0" autoPict="0">
                <anchor moveWithCells="1">
                  <from>
                    <xdr:col>0</xdr:col>
                    <xdr:colOff>66675</xdr:colOff>
                    <xdr:row>71</xdr:row>
                    <xdr:rowOff>114300</xdr:rowOff>
                  </from>
                  <to>
                    <xdr:col>0</xdr:col>
                    <xdr:colOff>304800</xdr:colOff>
                    <xdr:row>71</xdr:row>
                    <xdr:rowOff>314325</xdr:rowOff>
                  </to>
                </anchor>
              </controlPr>
            </control>
          </mc:Choice>
        </mc:AlternateContent>
        <mc:AlternateContent xmlns:mc="http://schemas.openxmlformats.org/markup-compatibility/2006">
          <mc:Choice Requires="x14">
            <control shapeId="9299" r:id="rId34" name="Check Box 83">
              <controlPr locked="0" defaultSize="0" autoFill="0" autoLine="0" autoPict="0">
                <anchor moveWithCells="1">
                  <from>
                    <xdr:col>0</xdr:col>
                    <xdr:colOff>85725</xdr:colOff>
                    <xdr:row>73</xdr:row>
                    <xdr:rowOff>123825</xdr:rowOff>
                  </from>
                  <to>
                    <xdr:col>0</xdr:col>
                    <xdr:colOff>314325</xdr:colOff>
                    <xdr:row>73</xdr:row>
                    <xdr:rowOff>361950</xdr:rowOff>
                  </to>
                </anchor>
              </controlPr>
            </control>
          </mc:Choice>
        </mc:AlternateContent>
        <mc:AlternateContent xmlns:mc="http://schemas.openxmlformats.org/markup-compatibility/2006">
          <mc:Choice Requires="x14">
            <control shapeId="9304" r:id="rId35" name="Check Box 88">
              <controlPr locked="0" defaultSize="0" autoFill="0" autoLine="0" autoPict="0">
                <anchor moveWithCells="1">
                  <from>
                    <xdr:col>6</xdr:col>
                    <xdr:colOff>9525</xdr:colOff>
                    <xdr:row>56</xdr:row>
                    <xdr:rowOff>9525</xdr:rowOff>
                  </from>
                  <to>
                    <xdr:col>7</xdr:col>
                    <xdr:colOff>142875</xdr:colOff>
                    <xdr:row>56</xdr:row>
                    <xdr:rowOff>209550</xdr:rowOff>
                  </to>
                </anchor>
              </controlPr>
            </control>
          </mc:Choice>
        </mc:AlternateContent>
        <mc:AlternateContent xmlns:mc="http://schemas.openxmlformats.org/markup-compatibility/2006">
          <mc:Choice Requires="x14">
            <control shapeId="9317" r:id="rId36" name="Check Box 101">
              <controlPr locked="0" defaultSize="0" autoFill="0" autoLine="0" autoPict="0">
                <anchor moveWithCells="1">
                  <from>
                    <xdr:col>0</xdr:col>
                    <xdr:colOff>0</xdr:colOff>
                    <xdr:row>84</xdr:row>
                    <xdr:rowOff>9525</xdr:rowOff>
                  </from>
                  <to>
                    <xdr:col>0</xdr:col>
                    <xdr:colOff>219075</xdr:colOff>
                    <xdr:row>84</xdr:row>
                    <xdr:rowOff>171450</xdr:rowOff>
                  </to>
                </anchor>
              </controlPr>
            </control>
          </mc:Choice>
        </mc:AlternateContent>
        <mc:AlternateContent xmlns:mc="http://schemas.openxmlformats.org/markup-compatibility/2006">
          <mc:Choice Requires="x14">
            <control shapeId="9318" r:id="rId37" name="Check Box 102">
              <controlPr locked="0" defaultSize="0" autoFill="0" autoLine="0" autoPict="0">
                <anchor moveWithCells="1">
                  <from>
                    <xdr:col>0</xdr:col>
                    <xdr:colOff>0</xdr:colOff>
                    <xdr:row>85</xdr:row>
                    <xdr:rowOff>9525</xdr:rowOff>
                  </from>
                  <to>
                    <xdr:col>0</xdr:col>
                    <xdr:colOff>219075</xdr:colOff>
                    <xdr:row>85</xdr:row>
                    <xdr:rowOff>171450</xdr:rowOff>
                  </to>
                </anchor>
              </controlPr>
            </control>
          </mc:Choice>
        </mc:AlternateContent>
        <mc:AlternateContent xmlns:mc="http://schemas.openxmlformats.org/markup-compatibility/2006">
          <mc:Choice Requires="x14">
            <control shapeId="9324" r:id="rId38" name="Check Box 108">
              <controlPr locked="0" defaultSize="0" autoFill="0" autoLine="0" autoPict="0">
                <anchor moveWithCells="1">
                  <from>
                    <xdr:col>0</xdr:col>
                    <xdr:colOff>66675</xdr:colOff>
                    <xdr:row>72</xdr:row>
                    <xdr:rowOff>114300</xdr:rowOff>
                  </from>
                  <to>
                    <xdr:col>0</xdr:col>
                    <xdr:colOff>304800</xdr:colOff>
                    <xdr:row>72</xdr:row>
                    <xdr:rowOff>314325</xdr:rowOff>
                  </to>
                </anchor>
              </controlPr>
            </control>
          </mc:Choice>
        </mc:AlternateContent>
        <mc:AlternateContent xmlns:mc="http://schemas.openxmlformats.org/markup-compatibility/2006">
          <mc:Choice Requires="x14">
            <control shapeId="9330" r:id="rId39" name="Check Box 114">
              <controlPr locked="0" defaultSize="0" autoFill="0" autoLine="0" autoPict="0">
                <anchor moveWithCells="1">
                  <from>
                    <xdr:col>0</xdr:col>
                    <xdr:colOff>9525</xdr:colOff>
                    <xdr:row>42</xdr:row>
                    <xdr:rowOff>19050</xdr:rowOff>
                  </from>
                  <to>
                    <xdr:col>0</xdr:col>
                    <xdr:colOff>238125</xdr:colOff>
                    <xdr:row>42</xdr:row>
                    <xdr:rowOff>200025</xdr:rowOff>
                  </to>
                </anchor>
              </controlPr>
            </control>
          </mc:Choice>
        </mc:AlternateContent>
        <mc:AlternateContent xmlns:mc="http://schemas.openxmlformats.org/markup-compatibility/2006">
          <mc:Choice Requires="x14">
            <control shapeId="9331" r:id="rId40" name="Check Box 115">
              <controlPr defaultSize="0" autoFill="0" autoLine="0" autoPict="0">
                <anchor moveWithCells="1">
                  <from>
                    <xdr:col>0</xdr:col>
                    <xdr:colOff>9525</xdr:colOff>
                    <xdr:row>43</xdr:row>
                    <xdr:rowOff>9525</xdr:rowOff>
                  </from>
                  <to>
                    <xdr:col>0</xdr:col>
                    <xdr:colOff>238125</xdr:colOff>
                    <xdr:row>43</xdr:row>
                    <xdr:rowOff>190500</xdr:rowOff>
                  </to>
                </anchor>
              </controlPr>
            </control>
          </mc:Choice>
        </mc:AlternateContent>
        <mc:AlternateContent xmlns:mc="http://schemas.openxmlformats.org/markup-compatibility/2006">
          <mc:Choice Requires="x14">
            <control shapeId="9342" r:id="rId41" name="Check Box 126">
              <controlPr defaultSize="0" autoFill="0" autoLine="0" autoPict="0">
                <anchor moveWithCells="1">
                  <from>
                    <xdr:col>2</xdr:col>
                    <xdr:colOff>19050</xdr:colOff>
                    <xdr:row>65</xdr:row>
                    <xdr:rowOff>485775</xdr:rowOff>
                  </from>
                  <to>
                    <xdr:col>6</xdr:col>
                    <xdr:colOff>9525</xdr:colOff>
                    <xdr:row>66</xdr:row>
                    <xdr:rowOff>209550</xdr:rowOff>
                  </to>
                </anchor>
              </controlPr>
            </control>
          </mc:Choice>
        </mc:AlternateContent>
        <mc:AlternateContent xmlns:mc="http://schemas.openxmlformats.org/markup-compatibility/2006">
          <mc:Choice Requires="x14">
            <control shapeId="9346" r:id="rId42" name="Check Box 130">
              <controlPr defaultSize="0" autoFill="0" autoLine="0" autoPict="0">
                <anchor moveWithCells="1">
                  <from>
                    <xdr:col>6</xdr:col>
                    <xdr:colOff>38100</xdr:colOff>
                    <xdr:row>66</xdr:row>
                    <xdr:rowOff>0</xdr:rowOff>
                  </from>
                  <to>
                    <xdr:col>9</xdr:col>
                    <xdr:colOff>381000</xdr:colOff>
                    <xdr:row>66</xdr:row>
                    <xdr:rowOff>219075</xdr:rowOff>
                  </to>
                </anchor>
              </controlPr>
            </control>
          </mc:Choice>
        </mc:AlternateContent>
      </controls>
    </mc:Choice>
  </mc:AlternateContent>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D63B02-37F5-4F55-9384-B5FFF848E2BF}">
  <sheetPr codeName="Sheet5"/>
  <dimension ref="A1:J126"/>
  <sheetViews>
    <sheetView zoomScale="200" zoomScaleNormal="200" zoomScaleSheetLayoutView="172" workbookViewId="0">
      <selection activeCell="C16" sqref="C16:F16"/>
    </sheetView>
  </sheetViews>
  <sheetFormatPr defaultColWidth="8.85546875" defaultRowHeight="16.5" x14ac:dyDescent="0.3"/>
  <cols>
    <col min="1" max="1" width="17" style="5" customWidth="1"/>
    <col min="2" max="2" width="2.5703125" style="5" customWidth="1"/>
    <col min="3" max="3" width="14.7109375" style="5" customWidth="1"/>
    <col min="4" max="4" width="15.140625" style="5" customWidth="1"/>
    <col min="5" max="5" width="2.85546875" style="5" customWidth="1"/>
    <col min="6" max="6" width="10.42578125" style="5" customWidth="1"/>
    <col min="7" max="7" width="1.42578125" style="5" customWidth="1"/>
    <col min="8" max="8" width="12.42578125" style="5" customWidth="1"/>
    <col min="9" max="9" width="12.140625" style="5" customWidth="1"/>
    <col min="10" max="10" width="11" style="60" customWidth="1"/>
  </cols>
  <sheetData>
    <row r="1" spans="1:10" ht="24" customHeight="1" x14ac:dyDescent="0.3">
      <c r="A1" s="383"/>
      <c r="B1" s="383"/>
      <c r="C1" s="383"/>
      <c r="D1" s="383"/>
      <c r="E1" s="383"/>
      <c r="F1" s="383"/>
      <c r="G1" s="383"/>
      <c r="H1" s="383"/>
      <c r="I1" s="383"/>
      <c r="J1" s="383"/>
    </row>
    <row r="2" spans="1:10" ht="16.5" customHeight="1" x14ac:dyDescent="0.25">
      <c r="A2" s="66" t="s">
        <v>644</v>
      </c>
      <c r="B2" s="740" t="str">
        <f>'School-level PFEP'!B2</f>
        <v>MATER ACADEMY LAKES MIDDLE SCHOOL</v>
      </c>
      <c r="C2" s="740"/>
      <c r="D2" s="740"/>
      <c r="E2" s="740"/>
      <c r="F2" s="740"/>
      <c r="G2" s="740"/>
      <c r="H2" s="740"/>
      <c r="I2" s="52" t="s">
        <v>1</v>
      </c>
      <c r="J2" s="65">
        <f>VLOOKUP(B2,'SCHOOL LIST'!A:B,2,FALSE)</f>
        <v>6033</v>
      </c>
    </row>
    <row r="3" spans="1:10" ht="18.600000000000001" customHeight="1" x14ac:dyDescent="0.25">
      <c r="A3" s="66" t="s">
        <v>645</v>
      </c>
      <c r="B3" s="740" t="str">
        <f>'School-level PFEP'!B3</f>
        <v xml:space="preserve">Rene Rovirosa </v>
      </c>
      <c r="C3" s="740"/>
      <c r="D3" s="740"/>
      <c r="E3" s="740"/>
      <c r="F3" s="740"/>
      <c r="G3" s="740"/>
      <c r="H3" s="740"/>
      <c r="I3" s="599"/>
      <c r="J3" s="301"/>
    </row>
    <row r="4" spans="1:10" ht="246" customHeight="1" thickBot="1" x14ac:dyDescent="0.3">
      <c r="A4" s="288" t="s">
        <v>646</v>
      </c>
      <c r="B4" s="289"/>
      <c r="C4" s="289"/>
      <c r="D4" s="289"/>
      <c r="E4" s="289"/>
      <c r="F4" s="289"/>
      <c r="G4" s="289"/>
      <c r="H4" s="289"/>
      <c r="I4" s="289"/>
      <c r="J4" s="290"/>
    </row>
    <row r="5" spans="1:10" ht="18" customHeight="1" thickBot="1" x14ac:dyDescent="0.3">
      <c r="A5" s="602" t="s">
        <v>647</v>
      </c>
      <c r="B5" s="603"/>
      <c r="C5" s="603"/>
      <c r="D5" s="603"/>
      <c r="E5" s="603"/>
      <c r="F5" s="603"/>
      <c r="G5" s="603"/>
      <c r="H5" s="603"/>
      <c r="I5" s="603"/>
      <c r="J5" s="604"/>
    </row>
    <row r="6" spans="1:10" ht="28.9" customHeight="1" x14ac:dyDescent="0.25">
      <c r="A6" s="605" t="s">
        <v>648</v>
      </c>
      <c r="B6" s="606"/>
      <c r="C6" s="606"/>
      <c r="D6" s="606"/>
      <c r="E6" s="606"/>
      <c r="F6" s="606"/>
      <c r="G6" s="606"/>
      <c r="H6" s="606"/>
      <c r="I6" s="606"/>
      <c r="J6" s="607"/>
    </row>
    <row r="7" spans="1:10" ht="30" customHeight="1" x14ac:dyDescent="0.25">
      <c r="A7" s="297" t="s">
        <v>649</v>
      </c>
      <c r="B7" s="298"/>
      <c r="C7" s="298"/>
      <c r="D7" s="298"/>
      <c r="E7" s="298"/>
      <c r="F7" s="298"/>
      <c r="G7" s="298"/>
      <c r="H7" s="298"/>
      <c r="I7" s="298"/>
      <c r="J7" s="299"/>
    </row>
    <row r="8" spans="1:10" ht="27" customHeight="1" x14ac:dyDescent="0.25">
      <c r="A8" s="297" t="s">
        <v>650</v>
      </c>
      <c r="B8" s="298"/>
      <c r="C8" s="298"/>
      <c r="D8" s="298"/>
      <c r="E8" s="298"/>
      <c r="F8" s="298"/>
      <c r="G8" s="298"/>
      <c r="H8" s="298"/>
      <c r="I8" s="298"/>
      <c r="J8" s="299"/>
    </row>
    <row r="9" spans="1:10" ht="42" customHeight="1" x14ac:dyDescent="0.25">
      <c r="A9" s="737" t="s">
        <v>651</v>
      </c>
      <c r="B9" s="738"/>
      <c r="C9" s="738"/>
      <c r="D9" s="738"/>
      <c r="E9" s="738"/>
      <c r="F9" s="738"/>
      <c r="G9" s="738"/>
      <c r="H9" s="738"/>
      <c r="I9" s="738"/>
      <c r="J9" s="739"/>
    </row>
    <row r="10" spans="1:10" ht="42" customHeight="1" x14ac:dyDescent="0.25">
      <c r="A10" s="326" t="s">
        <v>652</v>
      </c>
      <c r="B10" s="327"/>
      <c r="C10" s="327"/>
      <c r="D10" s="327"/>
      <c r="E10" s="327"/>
      <c r="F10" s="327"/>
      <c r="G10" s="327"/>
      <c r="H10" s="327"/>
      <c r="I10" s="327"/>
      <c r="J10" s="328"/>
    </row>
    <row r="11" spans="1:10" ht="45" customHeight="1" x14ac:dyDescent="0.25">
      <c r="A11" s="326" t="s">
        <v>653</v>
      </c>
      <c r="B11" s="327"/>
      <c r="C11" s="327"/>
      <c r="D11" s="327"/>
      <c r="E11" s="327"/>
      <c r="F11" s="327"/>
      <c r="G11" s="327"/>
      <c r="H11" s="327"/>
      <c r="I11" s="327"/>
      <c r="J11" s="328"/>
    </row>
    <row r="12" spans="1:10" ht="27" customHeight="1" x14ac:dyDescent="0.25">
      <c r="A12" s="326" t="s">
        <v>654</v>
      </c>
      <c r="B12" s="327"/>
      <c r="C12" s="327"/>
      <c r="D12" s="327"/>
      <c r="E12" s="327"/>
      <c r="F12" s="327"/>
      <c r="G12" s="327"/>
      <c r="H12" s="327"/>
      <c r="I12" s="327"/>
      <c r="J12" s="328"/>
    </row>
    <row r="13" spans="1:10" ht="51.75" customHeight="1" x14ac:dyDescent="0.25">
      <c r="A13" s="745" t="s">
        <v>655</v>
      </c>
      <c r="B13" s="746"/>
      <c r="C13" s="746"/>
      <c r="D13" s="746"/>
      <c r="E13" s="746"/>
      <c r="F13" s="746"/>
      <c r="G13" s="746"/>
      <c r="H13" s="746"/>
      <c r="I13" s="746"/>
      <c r="J13" s="747"/>
    </row>
    <row r="14" spans="1:10" ht="51.75" customHeight="1" x14ac:dyDescent="0.25">
      <c r="A14" s="326" t="s">
        <v>656</v>
      </c>
      <c r="B14" s="327"/>
      <c r="C14" s="327"/>
      <c r="D14" s="327"/>
      <c r="E14" s="327"/>
      <c r="F14" s="327"/>
      <c r="G14" s="327"/>
      <c r="H14" s="327"/>
      <c r="I14" s="327"/>
      <c r="J14" s="328"/>
    </row>
    <row r="15" spans="1:10" ht="17.25" customHeight="1" thickBot="1" x14ac:dyDescent="0.3">
      <c r="A15" s="349"/>
      <c r="B15" s="350"/>
      <c r="C15" s="350"/>
      <c r="D15" s="350"/>
      <c r="E15" s="350"/>
      <c r="F15" s="350"/>
      <c r="G15" s="350"/>
      <c r="H15" s="350"/>
      <c r="I15" s="350"/>
      <c r="J15" s="351"/>
    </row>
    <row r="16" spans="1:10" ht="27.75" customHeight="1" x14ac:dyDescent="0.25">
      <c r="A16" s="750" t="s">
        <v>804</v>
      </c>
      <c r="B16" s="61"/>
      <c r="C16" s="308"/>
      <c r="D16" s="309"/>
      <c r="E16" s="309"/>
      <c r="F16" s="310"/>
      <c r="G16" s="19"/>
      <c r="H16" s="748">
        <f>'School-level PFEP'!H16</f>
        <v>44477</v>
      </c>
      <c r="I16" s="749"/>
      <c r="J16" s="25"/>
    </row>
    <row r="17" spans="1:10" ht="26.25" customHeight="1" x14ac:dyDescent="0.3">
      <c r="A17" s="751"/>
      <c r="B17" s="62"/>
      <c r="C17" s="302" t="s">
        <v>657</v>
      </c>
      <c r="D17" s="302"/>
      <c r="E17" s="302"/>
      <c r="F17" s="302"/>
      <c r="G17" s="20"/>
      <c r="H17" s="302" t="s">
        <v>658</v>
      </c>
      <c r="I17" s="302"/>
      <c r="J17" s="26"/>
    </row>
    <row r="18" spans="1:10" ht="30.75" customHeight="1" thickBot="1" x14ac:dyDescent="0.3">
      <c r="A18" s="752"/>
      <c r="B18" s="611" t="s">
        <v>659</v>
      </c>
      <c r="C18" s="584"/>
      <c r="D18" s="584"/>
      <c r="E18" s="584"/>
      <c r="F18" s="584"/>
      <c r="G18" s="584"/>
      <c r="H18" s="584"/>
      <c r="I18" s="584"/>
      <c r="J18" s="585"/>
    </row>
    <row r="19" spans="1:10" ht="17.25" customHeight="1" thickBot="1" x14ac:dyDescent="0.3">
      <c r="A19" s="608"/>
      <c r="B19" s="608"/>
      <c r="C19" s="608"/>
      <c r="D19" s="608"/>
      <c r="E19" s="608"/>
      <c r="F19" s="608"/>
      <c r="G19" s="608"/>
      <c r="H19" s="608"/>
      <c r="I19" s="608"/>
      <c r="J19" s="608"/>
    </row>
    <row r="20" spans="1:10" ht="16.5" customHeight="1" thickBot="1" x14ac:dyDescent="0.3">
      <c r="A20" s="415" t="s">
        <v>660</v>
      </c>
      <c r="B20" s="416"/>
      <c r="C20" s="416"/>
      <c r="D20" s="416"/>
      <c r="E20" s="416"/>
      <c r="F20" s="416"/>
      <c r="G20" s="416"/>
      <c r="H20" s="416"/>
      <c r="I20" s="416"/>
      <c r="J20" s="417"/>
    </row>
    <row r="21" spans="1:10" ht="33" customHeight="1" x14ac:dyDescent="0.25">
      <c r="A21" s="741" t="s">
        <v>661</v>
      </c>
      <c r="B21" s="579"/>
      <c r="C21" s="579"/>
      <c r="D21" s="579"/>
      <c r="E21" s="579"/>
      <c r="F21" s="579"/>
      <c r="G21" s="579"/>
      <c r="H21" s="579"/>
      <c r="I21" s="579"/>
      <c r="J21" s="742"/>
    </row>
    <row r="22" spans="1:10" ht="33.75" customHeight="1" x14ac:dyDescent="0.25">
      <c r="A22" s="743" t="s">
        <v>662</v>
      </c>
      <c r="B22" s="567"/>
      <c r="C22" s="567"/>
      <c r="D22" s="567"/>
      <c r="E22" s="567"/>
      <c r="F22" s="567"/>
      <c r="G22" s="567"/>
      <c r="H22" s="567"/>
      <c r="I22" s="567"/>
      <c r="J22" s="744"/>
    </row>
    <row r="23" spans="1:10" ht="40.5" customHeight="1" thickBot="1" x14ac:dyDescent="0.3">
      <c r="A23" s="734" t="s">
        <v>788</v>
      </c>
      <c r="B23" s="735"/>
      <c r="C23" s="735"/>
      <c r="D23" s="735"/>
      <c r="E23" s="735"/>
      <c r="F23" s="735"/>
      <c r="G23" s="735"/>
      <c r="H23" s="735"/>
      <c r="I23" s="735"/>
      <c r="J23" s="736"/>
    </row>
    <row r="24" spans="1:10" ht="12.75" customHeight="1" x14ac:dyDescent="0.25">
      <c r="A24" s="724" t="s">
        <v>663</v>
      </c>
      <c r="B24" s="725"/>
      <c r="C24" s="724" t="s">
        <v>664</v>
      </c>
      <c r="D24" s="726"/>
      <c r="E24" s="726"/>
      <c r="F24" s="725"/>
      <c r="G24" s="68"/>
      <c r="H24" s="69" t="s">
        <v>665</v>
      </c>
      <c r="I24" s="727" t="s">
        <v>666</v>
      </c>
      <c r="J24" s="728"/>
    </row>
    <row r="25" spans="1:10" ht="49.5" customHeight="1" x14ac:dyDescent="0.25">
      <c r="A25" s="163" t="s">
        <v>667</v>
      </c>
      <c r="B25" s="165"/>
      <c r="C25" s="561" t="s">
        <v>668</v>
      </c>
      <c r="D25" s="562"/>
      <c r="E25" s="562"/>
      <c r="F25" s="563"/>
      <c r="G25" s="469" t="s">
        <v>671</v>
      </c>
      <c r="H25" s="471"/>
      <c r="I25" s="729">
        <f>'School-level PFEP'!I24</f>
        <v>44448</v>
      </c>
      <c r="J25" s="730"/>
    </row>
    <row r="26" spans="1:10" ht="47.25" customHeight="1" x14ac:dyDescent="0.25">
      <c r="A26" s="169"/>
      <c r="B26" s="171"/>
      <c r="C26" s="731" t="s">
        <v>669</v>
      </c>
      <c r="D26" s="732"/>
      <c r="E26" s="732"/>
      <c r="F26" s="733"/>
      <c r="G26" s="569" t="s">
        <v>670</v>
      </c>
      <c r="H26" s="570"/>
      <c r="I26" s="729">
        <f>'School-level PFEP'!I25</f>
        <v>44462</v>
      </c>
      <c r="J26" s="730"/>
    </row>
    <row r="27" spans="1:10" ht="12.75" customHeight="1" x14ac:dyDescent="0.25">
      <c r="A27" s="3" t="s">
        <v>663</v>
      </c>
      <c r="B27" s="2"/>
      <c r="C27" s="334" t="s">
        <v>664</v>
      </c>
      <c r="D27" s="335"/>
      <c r="E27" s="335"/>
      <c r="F27" s="335"/>
      <c r="G27" s="335"/>
      <c r="H27" s="336"/>
      <c r="I27" s="106" t="s">
        <v>672</v>
      </c>
      <c r="J27" s="107"/>
    </row>
    <row r="28" spans="1:10" s="1" customFormat="1" ht="19.5" customHeight="1" x14ac:dyDescent="0.25">
      <c r="A28" s="163" t="s">
        <v>673</v>
      </c>
      <c r="B28" s="165"/>
      <c r="C28" s="357" t="s">
        <v>674</v>
      </c>
      <c r="D28" s="358"/>
      <c r="E28" s="358"/>
      <c r="F28" s="358"/>
      <c r="G28" s="358"/>
      <c r="H28" s="571"/>
      <c r="I28" s="343" t="s">
        <v>678</v>
      </c>
      <c r="J28" s="344"/>
    </row>
    <row r="29" spans="1:10" s="1" customFormat="1" ht="18.75" customHeight="1" x14ac:dyDescent="0.25">
      <c r="A29" s="166"/>
      <c r="B29" s="168"/>
      <c r="C29" s="357" t="s">
        <v>675</v>
      </c>
      <c r="D29" s="358"/>
      <c r="E29" s="358"/>
      <c r="F29" s="358"/>
      <c r="G29" s="358"/>
      <c r="H29" s="571"/>
      <c r="I29" s="345"/>
      <c r="J29" s="346"/>
    </row>
    <row r="30" spans="1:10" s="1" customFormat="1" ht="16.5" customHeight="1" x14ac:dyDescent="0.25">
      <c r="A30" s="166"/>
      <c r="B30" s="168"/>
      <c r="C30" s="357" t="s">
        <v>676</v>
      </c>
      <c r="D30" s="358"/>
      <c r="E30" s="358"/>
      <c r="F30" s="358"/>
      <c r="G30" s="358"/>
      <c r="H30" s="571"/>
      <c r="I30" s="345"/>
      <c r="J30" s="346"/>
    </row>
    <row r="31" spans="1:10" s="1" customFormat="1" ht="24.75" customHeight="1" thickBot="1" x14ac:dyDescent="0.3">
      <c r="A31" s="166"/>
      <c r="B31" s="168"/>
      <c r="C31" s="131" t="s">
        <v>677</v>
      </c>
      <c r="D31" s="572"/>
      <c r="E31" s="572"/>
      <c r="F31" s="572"/>
      <c r="G31" s="572"/>
      <c r="H31" s="132"/>
      <c r="I31" s="345"/>
      <c r="J31" s="346"/>
    </row>
    <row r="32" spans="1:10" ht="13.5" customHeight="1" thickBot="1" x14ac:dyDescent="0.3">
      <c r="A32" s="415" t="s">
        <v>680</v>
      </c>
      <c r="B32" s="416"/>
      <c r="C32" s="416"/>
      <c r="D32" s="416"/>
      <c r="E32" s="416"/>
      <c r="F32" s="416"/>
      <c r="G32" s="416"/>
      <c r="H32" s="416"/>
      <c r="I32" s="416"/>
      <c r="J32" s="417"/>
    </row>
    <row r="33" spans="1:10" ht="27.6" customHeight="1" x14ac:dyDescent="0.25">
      <c r="A33" s="317" t="s">
        <v>681</v>
      </c>
      <c r="B33" s="318"/>
      <c r="C33" s="318"/>
      <c r="D33" s="318"/>
      <c r="E33" s="318"/>
      <c r="F33" s="318"/>
      <c r="G33" s="318"/>
      <c r="H33" s="318"/>
      <c r="I33" s="318"/>
      <c r="J33" s="319"/>
    </row>
    <row r="34" spans="1:10" ht="12" customHeight="1" x14ac:dyDescent="0.25">
      <c r="A34" s="22" t="s">
        <v>663</v>
      </c>
      <c r="B34" s="23"/>
      <c r="C34" s="179" t="s">
        <v>664</v>
      </c>
      <c r="D34" s="322"/>
      <c r="E34" s="322"/>
      <c r="F34" s="180"/>
      <c r="G34" s="179" t="s">
        <v>682</v>
      </c>
      <c r="H34" s="180"/>
      <c r="I34" s="101" t="s">
        <v>666</v>
      </c>
      <c r="J34" s="102"/>
    </row>
    <row r="35" spans="1:10" ht="19.5" customHeight="1" x14ac:dyDescent="0.25">
      <c r="A35" s="131" t="s">
        <v>683</v>
      </c>
      <c r="B35" s="132"/>
      <c r="C35" s="163" t="s">
        <v>684</v>
      </c>
      <c r="D35" s="164"/>
      <c r="E35" s="164"/>
      <c r="F35" s="165"/>
      <c r="G35" s="719" t="s">
        <v>671</v>
      </c>
      <c r="H35" s="719"/>
      <c r="I35" s="720">
        <f>'School-level PFEP'!I34</f>
        <v>44448</v>
      </c>
      <c r="J35" s="721"/>
    </row>
    <row r="36" spans="1:10" ht="12.75" customHeight="1" x14ac:dyDescent="0.25">
      <c r="A36" s="133"/>
      <c r="B36" s="134"/>
      <c r="C36" s="166"/>
      <c r="D36" s="474"/>
      <c r="E36" s="474"/>
      <c r="F36" s="168"/>
      <c r="G36" s="719"/>
      <c r="H36" s="719"/>
      <c r="I36" s="722"/>
      <c r="J36" s="723"/>
    </row>
    <row r="37" spans="1:10" ht="28.5" customHeight="1" x14ac:dyDescent="0.25">
      <c r="A37" s="135"/>
      <c r="B37" s="136"/>
      <c r="C37" s="169"/>
      <c r="D37" s="170"/>
      <c r="E37" s="170"/>
      <c r="F37" s="171"/>
      <c r="G37" s="719"/>
      <c r="H37" s="719"/>
      <c r="I37" s="722"/>
      <c r="J37" s="723"/>
    </row>
    <row r="38" spans="1:10" ht="17.25" customHeight="1" x14ac:dyDescent="0.25">
      <c r="A38" s="131" t="s">
        <v>685</v>
      </c>
      <c r="B38" s="132"/>
      <c r="C38" s="163" t="s">
        <v>686</v>
      </c>
      <c r="D38" s="164"/>
      <c r="E38" s="164"/>
      <c r="F38" s="165"/>
      <c r="G38" s="519" t="s">
        <v>670</v>
      </c>
      <c r="H38" s="520"/>
      <c r="I38" s="717">
        <f>'School-level PFEP'!I37</f>
        <v>44462</v>
      </c>
      <c r="J38" s="717"/>
    </row>
    <row r="39" spans="1:10" ht="15" customHeight="1" x14ac:dyDescent="0.25">
      <c r="A39" s="133"/>
      <c r="B39" s="134"/>
      <c r="C39" s="166"/>
      <c r="D39" s="167"/>
      <c r="E39" s="167"/>
      <c r="F39" s="168"/>
      <c r="G39" s="715"/>
      <c r="H39" s="716"/>
      <c r="I39" s="717"/>
      <c r="J39" s="717"/>
    </row>
    <row r="40" spans="1:10" ht="39.75" customHeight="1" thickBot="1" x14ac:dyDescent="0.3">
      <c r="A40" s="133"/>
      <c r="B40" s="134"/>
      <c r="C40" s="166"/>
      <c r="D40" s="167"/>
      <c r="E40" s="167"/>
      <c r="F40" s="168"/>
      <c r="G40" s="715"/>
      <c r="H40" s="716"/>
      <c r="I40" s="718"/>
      <c r="J40" s="718"/>
    </row>
    <row r="41" spans="1:10" ht="14.25" customHeight="1" thickBot="1" x14ac:dyDescent="0.3">
      <c r="A41" s="415" t="s">
        <v>687</v>
      </c>
      <c r="B41" s="416"/>
      <c r="C41" s="416"/>
      <c r="D41" s="416"/>
      <c r="E41" s="416"/>
      <c r="F41" s="416"/>
      <c r="G41" s="416"/>
      <c r="H41" s="416"/>
      <c r="I41" s="416"/>
      <c r="J41" s="417"/>
    </row>
    <row r="42" spans="1:10" ht="24.75" customHeight="1" x14ac:dyDescent="0.25">
      <c r="A42" s="409" t="s">
        <v>688</v>
      </c>
      <c r="B42" s="410"/>
      <c r="C42" s="410"/>
      <c r="D42" s="410"/>
      <c r="E42" s="410"/>
      <c r="F42" s="410"/>
      <c r="G42" s="410"/>
      <c r="H42" s="410"/>
      <c r="I42" s="410"/>
      <c r="J42" s="411"/>
    </row>
    <row r="43" spans="1:10" ht="33" customHeight="1" x14ac:dyDescent="0.25">
      <c r="A43" s="101" t="s">
        <v>689</v>
      </c>
      <c r="B43" s="102"/>
      <c r="C43" s="101" t="s">
        <v>690</v>
      </c>
      <c r="D43" s="102"/>
      <c r="E43" s="101" t="s">
        <v>691</v>
      </c>
      <c r="F43" s="218"/>
      <c r="G43" s="218"/>
      <c r="H43" s="218"/>
      <c r="I43" s="218"/>
      <c r="J43" s="102"/>
    </row>
    <row r="44" spans="1:10" ht="63" customHeight="1" x14ac:dyDescent="0.25">
      <c r="A44" s="713" t="s">
        <v>692</v>
      </c>
      <c r="B44" s="714"/>
      <c r="C44" s="469" t="str">
        <f>IF('School-level PFEP'!AB43=TRUE,"Sèvis Sipò","")</f>
        <v/>
      </c>
      <c r="D44" s="471"/>
      <c r="E44" s="469" t="str">
        <f>IF('School-level PFEP'!AB43=TRUE,"Estrateji yo bay paran elèv EL yo ap ede amelyore pèfòmans akademik yo","")</f>
        <v/>
      </c>
      <c r="F44" s="470"/>
      <c r="G44" s="470"/>
      <c r="H44" s="470"/>
      <c r="I44" s="470"/>
      <c r="J44" s="471"/>
    </row>
    <row r="45" spans="1:10" ht="55.5" customHeight="1" x14ac:dyDescent="0.25">
      <c r="A45" s="709" t="s">
        <v>518</v>
      </c>
      <c r="B45" s="710"/>
      <c r="C45" s="469" t="s">
        <v>795</v>
      </c>
      <c r="D45" s="471"/>
      <c r="E45" s="469" t="s">
        <v>796</v>
      </c>
      <c r="F45" s="470"/>
      <c r="G45" s="470"/>
      <c r="H45" s="470"/>
      <c r="I45" s="470"/>
      <c r="J45" s="471"/>
    </row>
    <row r="46" spans="1:10" ht="54.75" customHeight="1" thickBot="1" x14ac:dyDescent="0.3">
      <c r="A46" s="711" t="str">
        <f>IF('School-level PFEP'!A45="Head Start"," Head Start",IF('School-level PFEP'!A45="VPK","VPK",IF('School-level PFEP'!A45="Migrant","Title I, Pati C (Pwogram Migran)",IF('School-level PFEP'!A45="Title I, Part D Neglected &amp; Delinquent Program","Title I, Pati D (Pwogram pou Delenkan ak Neglije)"," "))))</f>
        <v xml:space="preserve"> </v>
      </c>
      <c r="B46" s="712"/>
      <c r="C46" s="412" t="str">
        <f>IF('School-level PFEP'!A45="Head Start", " Reyinyon ak Atelye ", IF('School-level PFEP'!A45="VPK", " Reyinyon ak Atelye ", IF('School-level PFEP'!A45="Migrant", " Sèvis Sipò ", IF('School-level PFEP'!A45="Title I, Part D Neglected &amp; Delinquent Program", " Sèvis Sipò", ""))))</f>
        <v/>
      </c>
      <c r="D46" s="413"/>
      <c r="E46" s="412" t="str">
        <f>IF('School-level PFEP'!A45="Head Start", " Estrateji yo bay paran timoun preskolè yo pral etabli yon fondasyon akademik solid.", IF('School-level PFEP'!A45="VPK", "Estrateji yo bay paran elèv VPK yo ap ede bati yon fondasyon akademik solid.", IF('School-level PFEP'!A45="Migrant", "Resous yo bay fanmi migran yo ap ede elèv yo simonte baryè pou aprann.", IF('School-level PFEP'!A45="Title I, Part D Neglected &amp; Delinquent Program", " Sèvis antoure yo bay fanmi elèv refere yo pral sipòte kwasans akademik.",""))))</f>
        <v/>
      </c>
      <c r="F46" s="414"/>
      <c r="G46" s="414"/>
      <c r="H46" s="414"/>
      <c r="I46" s="414"/>
      <c r="J46" s="413"/>
    </row>
    <row r="47" spans="1:10" ht="23.25" customHeight="1" thickBot="1" x14ac:dyDescent="0.3">
      <c r="A47" s="609"/>
      <c r="B47" s="609"/>
      <c r="C47" s="609"/>
      <c r="D47" s="609"/>
      <c r="E47" s="609"/>
      <c r="F47" s="609"/>
      <c r="G47" s="609"/>
      <c r="H47" s="609"/>
      <c r="I47" s="609"/>
      <c r="J47" s="609"/>
    </row>
    <row r="48" spans="1:10" ht="18" customHeight="1" thickBot="1" x14ac:dyDescent="0.3">
      <c r="A48" s="415" t="s">
        <v>695</v>
      </c>
      <c r="B48" s="416"/>
      <c r="C48" s="416"/>
      <c r="D48" s="416"/>
      <c r="E48" s="416"/>
      <c r="F48" s="416"/>
      <c r="G48" s="416"/>
      <c r="H48" s="416"/>
      <c r="I48" s="416"/>
      <c r="J48" s="417"/>
    </row>
    <row r="49" spans="1:10" s="7" customFormat="1" ht="47.25" customHeight="1" x14ac:dyDescent="0.25">
      <c r="A49" s="409" t="s">
        <v>696</v>
      </c>
      <c r="B49" s="410"/>
      <c r="C49" s="410"/>
      <c r="D49" s="410"/>
      <c r="E49" s="410"/>
      <c r="F49" s="410"/>
      <c r="G49" s="410"/>
      <c r="H49" s="410"/>
      <c r="I49" s="410"/>
      <c r="J49" s="411"/>
    </row>
    <row r="50" spans="1:10" ht="14.1" customHeight="1" x14ac:dyDescent="0.25">
      <c r="A50" s="179" t="s">
        <v>697</v>
      </c>
      <c r="B50" s="180"/>
      <c r="C50" s="183" t="s">
        <v>698</v>
      </c>
      <c r="D50" s="184"/>
      <c r="E50" s="184"/>
      <c r="F50" s="185"/>
      <c r="G50" s="139" t="s">
        <v>699</v>
      </c>
      <c r="H50" s="139"/>
      <c r="I50" s="139"/>
      <c r="J50" s="139"/>
    </row>
    <row r="51" spans="1:10" ht="12.75" customHeight="1" x14ac:dyDescent="0.25">
      <c r="A51" s="707" t="s">
        <v>700</v>
      </c>
      <c r="B51" s="200"/>
      <c r="C51" s="192" t="s">
        <v>701</v>
      </c>
      <c r="D51" s="193"/>
      <c r="E51" s="192" t="s">
        <v>704</v>
      </c>
      <c r="F51" s="193"/>
      <c r="G51" s="551" t="s">
        <v>805</v>
      </c>
      <c r="H51" s="551"/>
      <c r="I51" s="551"/>
      <c r="J51" s="476"/>
    </row>
    <row r="52" spans="1:10" ht="20.25" customHeight="1" x14ac:dyDescent="0.25">
      <c r="A52" s="201"/>
      <c r="B52" s="202"/>
      <c r="C52" s="194"/>
      <c r="D52" s="195"/>
      <c r="E52" s="194"/>
      <c r="F52" s="195"/>
      <c r="G52" s="552"/>
      <c r="H52" s="552"/>
      <c r="I52" s="552"/>
      <c r="J52" s="478"/>
    </row>
    <row r="53" spans="1:10" ht="21.75" customHeight="1" x14ac:dyDescent="0.25">
      <c r="A53" s="201"/>
      <c r="B53" s="202"/>
      <c r="C53" s="192" t="s">
        <v>702</v>
      </c>
      <c r="D53" s="193"/>
      <c r="E53" s="192" t="s">
        <v>705</v>
      </c>
      <c r="F53" s="193"/>
      <c r="G53" s="552"/>
      <c r="H53" s="552"/>
      <c r="I53" s="552"/>
      <c r="J53" s="478"/>
    </row>
    <row r="54" spans="1:10" ht="18" customHeight="1" x14ac:dyDescent="0.25">
      <c r="A54" s="201"/>
      <c r="B54" s="202"/>
      <c r="C54" s="194"/>
      <c r="D54" s="195"/>
      <c r="E54" s="194"/>
      <c r="F54" s="195"/>
      <c r="G54" s="552"/>
      <c r="H54" s="552"/>
      <c r="I54" s="552"/>
      <c r="J54" s="478"/>
    </row>
    <row r="55" spans="1:10" ht="37.5" customHeight="1" x14ac:dyDescent="0.25">
      <c r="A55" s="201"/>
      <c r="B55" s="202"/>
      <c r="C55" s="192" t="s">
        <v>703</v>
      </c>
      <c r="D55" s="193"/>
      <c r="E55" s="192" t="s">
        <v>706</v>
      </c>
      <c r="F55" s="708"/>
      <c r="G55" s="554"/>
      <c r="H55" s="554"/>
      <c r="I55" s="554"/>
      <c r="J55" s="555"/>
    </row>
    <row r="56" spans="1:10" ht="20.25" customHeight="1" x14ac:dyDescent="0.25">
      <c r="A56" s="253" t="s">
        <v>697</v>
      </c>
      <c r="B56" s="253"/>
      <c r="C56" s="139" t="s">
        <v>707</v>
      </c>
      <c r="D56" s="139"/>
      <c r="E56" s="139"/>
      <c r="F56" s="139"/>
      <c r="G56" s="139"/>
      <c r="H56" s="139"/>
      <c r="I56" s="139"/>
      <c r="J56" s="139"/>
    </row>
    <row r="57" spans="1:10" ht="48" customHeight="1" thickBot="1" x14ac:dyDescent="0.3">
      <c r="A57" s="247" t="s">
        <v>708</v>
      </c>
      <c r="B57" s="248"/>
      <c r="C57" s="533" t="s">
        <v>709</v>
      </c>
      <c r="D57" s="534"/>
      <c r="E57" s="534"/>
      <c r="F57" s="535"/>
      <c r="G57" s="533" t="s">
        <v>716</v>
      </c>
      <c r="H57" s="534"/>
      <c r="I57" s="534"/>
      <c r="J57" s="548"/>
    </row>
    <row r="58" spans="1:10" ht="57" customHeight="1" thickBot="1" x14ac:dyDescent="0.3">
      <c r="A58" s="249"/>
      <c r="B58" s="250"/>
      <c r="C58" s="533" t="s">
        <v>710</v>
      </c>
      <c r="D58" s="534"/>
      <c r="E58" s="534"/>
      <c r="F58" s="535"/>
      <c r="G58" s="702" t="s">
        <v>715</v>
      </c>
      <c r="H58" s="703"/>
      <c r="I58" s="703"/>
      <c r="J58" s="70" t="s">
        <v>814</v>
      </c>
    </row>
    <row r="59" spans="1:10" ht="56.25" customHeight="1" x14ac:dyDescent="0.25">
      <c r="A59" s="249"/>
      <c r="B59" s="250"/>
      <c r="C59" s="533" t="s">
        <v>711</v>
      </c>
      <c r="D59" s="534"/>
      <c r="E59" s="534"/>
      <c r="F59" s="535"/>
      <c r="G59" s="533" t="s">
        <v>717</v>
      </c>
      <c r="H59" s="534"/>
      <c r="I59" s="534"/>
      <c r="J59" s="550"/>
    </row>
    <row r="60" spans="1:10" ht="51.75" customHeight="1" x14ac:dyDescent="0.25">
      <c r="A60" s="249"/>
      <c r="B60" s="250"/>
      <c r="C60" s="704" t="s">
        <v>712</v>
      </c>
      <c r="D60" s="705"/>
      <c r="E60" s="705"/>
      <c r="F60" s="706"/>
      <c r="G60" s="536" t="s">
        <v>714</v>
      </c>
      <c r="H60" s="534"/>
      <c r="I60" s="534"/>
      <c r="J60" s="535"/>
    </row>
    <row r="61" spans="1:10" ht="48" customHeight="1" x14ac:dyDescent="0.25">
      <c r="A61" s="251"/>
      <c r="B61" s="252"/>
      <c r="C61" s="696" t="s">
        <v>713</v>
      </c>
      <c r="D61" s="697"/>
      <c r="E61" s="697"/>
      <c r="F61" s="698"/>
      <c r="G61" s="533" t="s">
        <v>718</v>
      </c>
      <c r="H61" s="534"/>
      <c r="I61" s="534"/>
      <c r="J61" s="535"/>
    </row>
    <row r="62" spans="1:10" ht="21.75" customHeight="1" x14ac:dyDescent="0.25">
      <c r="A62" s="253" t="s">
        <v>697</v>
      </c>
      <c r="B62" s="253"/>
      <c r="C62" s="139" t="s">
        <v>707</v>
      </c>
      <c r="D62" s="139"/>
      <c r="E62" s="139"/>
      <c r="F62" s="139"/>
      <c r="G62" s="139"/>
      <c r="H62" s="139"/>
      <c r="I62" s="139"/>
      <c r="J62" s="139"/>
    </row>
    <row r="63" spans="1:10" ht="36.75" customHeight="1" x14ac:dyDescent="0.25">
      <c r="A63" s="684" t="s">
        <v>719</v>
      </c>
      <c r="B63" s="685"/>
      <c r="C63" s="696" t="s">
        <v>725</v>
      </c>
      <c r="D63" s="697"/>
      <c r="E63" s="697"/>
      <c r="F63" s="698"/>
      <c r="G63" s="699" t="s">
        <v>726</v>
      </c>
      <c r="H63" s="700"/>
      <c r="I63" s="700"/>
      <c r="J63" s="701"/>
    </row>
    <row r="64" spans="1:10" ht="36" customHeight="1" x14ac:dyDescent="0.25">
      <c r="A64" s="686"/>
      <c r="B64" s="687"/>
      <c r="C64" s="533" t="s">
        <v>720</v>
      </c>
      <c r="D64" s="534"/>
      <c r="E64" s="534"/>
      <c r="F64" s="535"/>
      <c r="G64" s="699" t="s">
        <v>721</v>
      </c>
      <c r="H64" s="700"/>
      <c r="I64" s="700"/>
      <c r="J64" s="701"/>
    </row>
    <row r="65" spans="1:10" ht="45" customHeight="1" x14ac:dyDescent="0.25">
      <c r="A65" s="686"/>
      <c r="B65" s="687"/>
      <c r="C65" s="533" t="s">
        <v>720</v>
      </c>
      <c r="D65" s="534"/>
      <c r="E65" s="534"/>
      <c r="F65" s="535"/>
      <c r="G65" s="244" t="s">
        <v>722</v>
      </c>
      <c r="H65" s="245"/>
      <c r="I65" s="245"/>
      <c r="J65" s="246"/>
    </row>
    <row r="66" spans="1:10" ht="51.75" customHeight="1" x14ac:dyDescent="0.25">
      <c r="A66" s="686"/>
      <c r="B66" s="687"/>
      <c r="C66" s="533" t="s">
        <v>817</v>
      </c>
      <c r="D66" s="534"/>
      <c r="E66" s="534"/>
      <c r="F66" s="535"/>
      <c r="G66" s="432" t="s">
        <v>806</v>
      </c>
      <c r="H66" s="433"/>
      <c r="I66" s="433"/>
      <c r="J66" s="434"/>
    </row>
    <row r="67" spans="1:10" ht="42.75" customHeight="1" x14ac:dyDescent="0.25">
      <c r="A67" s="686"/>
      <c r="B67" s="687"/>
      <c r="C67" s="533" t="s">
        <v>724</v>
      </c>
      <c r="D67" s="534"/>
      <c r="E67" s="534"/>
      <c r="F67" s="535"/>
      <c r="G67" s="533" t="s">
        <v>723</v>
      </c>
      <c r="H67" s="534"/>
      <c r="I67" s="534"/>
      <c r="J67" s="535"/>
    </row>
    <row r="68" spans="1:10" ht="42.75" customHeight="1" thickBot="1" x14ac:dyDescent="0.3">
      <c r="A68" s="688" t="s">
        <v>813</v>
      </c>
      <c r="B68" s="689"/>
      <c r="C68" s="678"/>
      <c r="D68" s="679"/>
      <c r="E68" s="679"/>
      <c r="F68" s="680"/>
      <c r="G68" s="681" t="s">
        <v>818</v>
      </c>
      <c r="H68" s="682"/>
      <c r="I68" s="682"/>
      <c r="J68" s="683"/>
    </row>
    <row r="69" spans="1:10" ht="17.25" customHeight="1" thickBot="1" x14ac:dyDescent="0.3">
      <c r="A69" s="71"/>
      <c r="B69" s="72"/>
      <c r="C69" s="73"/>
      <c r="D69" s="73"/>
      <c r="E69" s="73"/>
      <c r="F69" s="73"/>
      <c r="G69" s="74"/>
      <c r="H69" s="74"/>
      <c r="I69" s="74"/>
      <c r="J69" s="74"/>
    </row>
    <row r="70" spans="1:10" ht="15" customHeight="1" thickBot="1" x14ac:dyDescent="0.3">
      <c r="A70" s="444" t="s">
        <v>727</v>
      </c>
      <c r="B70" s="445"/>
      <c r="C70" s="445"/>
      <c r="D70" s="445"/>
      <c r="E70" s="445"/>
      <c r="F70" s="445"/>
      <c r="G70" s="445"/>
      <c r="H70" s="445"/>
      <c r="I70" s="445"/>
      <c r="J70" s="446"/>
    </row>
    <row r="71" spans="1:10" ht="26.25" customHeight="1" thickBot="1" x14ac:dyDescent="0.3">
      <c r="A71" s="647" t="s">
        <v>728</v>
      </c>
      <c r="B71" s="648"/>
      <c r="C71" s="648"/>
      <c r="D71" s="648"/>
      <c r="E71" s="648"/>
      <c r="F71" s="648"/>
      <c r="G71" s="648"/>
      <c r="H71" s="648"/>
      <c r="I71" s="648"/>
      <c r="J71" s="649"/>
    </row>
    <row r="72" spans="1:10" ht="16.5" customHeight="1" x14ac:dyDescent="0.25">
      <c r="A72" s="690" t="s">
        <v>729</v>
      </c>
      <c r="B72" s="691"/>
      <c r="C72" s="692" t="s">
        <v>730</v>
      </c>
      <c r="D72" s="693"/>
      <c r="E72" s="665" t="s">
        <v>731</v>
      </c>
      <c r="F72" s="666"/>
      <c r="G72" s="666"/>
      <c r="H72" s="666"/>
      <c r="I72" s="666"/>
      <c r="J72" s="667"/>
    </row>
    <row r="73" spans="1:10" ht="36" customHeight="1" x14ac:dyDescent="0.25">
      <c r="A73" s="694" t="s">
        <v>732</v>
      </c>
      <c r="B73" s="695"/>
      <c r="C73" s="271" t="s">
        <v>790</v>
      </c>
      <c r="D73" s="272"/>
      <c r="E73" s="404" t="str">
        <f>IF('School-level PFEP'!E70= "EESAC Meeting", "Reyinyon EESAC", IF('School-level PFEP'!E70= "Title I Annual Parent Meeting", "Reyinyon Anyèl Title I", IF('School-level PFEP'!E70="Webinar","Verbinér", IF('School-level PFEP'!E70="Conference Call","Konferans apél", IF('School-level PFEP'!E70= "Face-to-Face Meeting/Workshop","Reyinyon fas a fas/Atelye", IF('School-level PFEP'!E70= "Virtual Meeting/Workshop","Virtual Reyinyon/Atelye", " "))))))</f>
        <v>Reyinyon fas a fas/Atelye</v>
      </c>
      <c r="F73" s="405"/>
      <c r="G73" s="406"/>
      <c r="H73" s="672" t="s">
        <v>803</v>
      </c>
      <c r="I73" s="673"/>
      <c r="J73" s="674"/>
    </row>
    <row r="74" spans="1:10" ht="35.25" customHeight="1" x14ac:dyDescent="0.25">
      <c r="A74" s="664" t="s">
        <v>733</v>
      </c>
      <c r="B74" s="664"/>
      <c r="C74" s="271" t="s">
        <v>791</v>
      </c>
      <c r="D74" s="272"/>
      <c r="E74" s="404" t="str">
        <f>IF('School-level PFEP'!E71= "EESAC Meeting", "Reyinyon EESAC", IF('School-level PFEP'!E71= "Title I Annual Parent Meeting", "Reyinyon Anyèl Title I", IF('School-level PFEP'!E71="Webinar","Verbinér", IF('School-level PFEP'!E71="Conference Call","Konferans apél", IF('School-level PFEP'!E71= "Face-to-Face Meeting/Workshop","Reyinyon fas a fas/Atelye", IF('School-level PFEP'!E71= "Virtual Meeting/Workshop","Virtual Reyinyon/Atelye", " "))))))</f>
        <v>Reyinyon fas a fas/Atelye</v>
      </c>
      <c r="F74" s="405"/>
      <c r="G74" s="406"/>
      <c r="H74" s="675"/>
      <c r="I74" s="676"/>
      <c r="J74" s="677"/>
    </row>
    <row r="75" spans="1:10" ht="37.5" customHeight="1" thickBot="1" x14ac:dyDescent="0.3">
      <c r="A75" s="671" t="s">
        <v>734</v>
      </c>
      <c r="B75" s="671"/>
      <c r="C75" s="425" t="s">
        <v>792</v>
      </c>
      <c r="D75" s="426"/>
      <c r="E75" s="427" t="str">
        <f>IF('School-level PFEP'!E72= "EESAC Meeting", "Reyinyon EESAC", IF('School-level PFEP'!E72= "Title I Annual Parent Meeting", "Reyinyon Anyèl Title I", IF('School-level PFEP'!E72="Webinar","Verbinér", IF('School-level PFEP'!E72="Conference Call","Konferans apél", IF('School-level PFEP'!E72= "Face-to-Face Meeting/Workshop","Reyinyon fas a fas/Atelye", IF('School-level PFEP'!E72= "Virtual Meeting/Workshop","Virtual Reyinyon/Atelye", " "))))))</f>
        <v>Reyinyon Anyèl Title I</v>
      </c>
      <c r="F75" s="428"/>
      <c r="G75" s="429"/>
      <c r="H75" s="675"/>
      <c r="I75" s="676"/>
      <c r="J75" s="677"/>
    </row>
    <row r="76" spans="1:10" s="29" customFormat="1" ht="15.75" customHeight="1" thickBot="1" x14ac:dyDescent="0.3">
      <c r="A76" s="415" t="s">
        <v>735</v>
      </c>
      <c r="B76" s="416"/>
      <c r="C76" s="416"/>
      <c r="D76" s="416"/>
      <c r="E76" s="416"/>
      <c r="F76" s="416"/>
      <c r="G76" s="416"/>
      <c r="H76" s="416"/>
      <c r="I76" s="416"/>
      <c r="J76" s="417"/>
    </row>
    <row r="77" spans="1:10" ht="51.75" customHeight="1" x14ac:dyDescent="0.25">
      <c r="A77" s="409" t="s">
        <v>736</v>
      </c>
      <c r="B77" s="410"/>
      <c r="C77" s="410"/>
      <c r="D77" s="410"/>
      <c r="E77" s="410"/>
      <c r="F77" s="410"/>
      <c r="G77" s="410"/>
      <c r="H77" s="410"/>
      <c r="I77" s="410"/>
      <c r="J77" s="411"/>
    </row>
    <row r="78" spans="1:10" ht="21.75" customHeight="1" x14ac:dyDescent="0.25">
      <c r="A78" s="101" t="s">
        <v>697</v>
      </c>
      <c r="B78" s="102"/>
      <c r="C78" s="101" t="s">
        <v>737</v>
      </c>
      <c r="D78" s="102"/>
      <c r="E78" s="668" t="s">
        <v>738</v>
      </c>
      <c r="F78" s="669"/>
      <c r="G78" s="669"/>
      <c r="H78" s="669"/>
      <c r="I78" s="669"/>
      <c r="J78" s="670"/>
    </row>
    <row r="79" spans="1:10" ht="35.25" customHeight="1" x14ac:dyDescent="0.25">
      <c r="A79" s="97" t="s">
        <v>670</v>
      </c>
      <c r="B79" s="98"/>
      <c r="C79" s="400" t="str">
        <f>IF('School-level PFEP'!C76="Principal"," Direktè lekòl la",IF('School-level PFEP'!C76="Assistant Principal","Asistan Direktè lekòl la",IF('School-level PFEP'!C76="Curriculum Coach","Antrenè Enstriksyonèl",IF('School-level PFEP'!C76="CIS/CLS","CIS/CLS",IF('School-level PFEP'!C76="CAP Advisor"," Konseye CAP",IF('School-level PFEP'!C76="School Social Worker","Travayè sosyal lekòl la",IF('School-level PFEP'!C76="UP-START Liaison","UP-START Liaison",IF('School-level PFEP'!C76="EESAC Chairperson","Prezidan EESAC",IF('School-level PFEP'!C76="Activities Director","Direktè aktivite",IF('School-level PFEP'!C76="Counselor","Konseye"," "))))))))))</f>
        <v>Antrenè Enstriksyonèl</v>
      </c>
      <c r="D79" s="401"/>
      <c r="E79" s="255" t="str">
        <f>IF('School-level PFEP'!E76="Brochures","Bwochi",IF('School-level PFEP'!E76="Flyers","Feyè",IF('School-level PFEP'!E76="Handouts","Depliyan",IF('School-level PFEP'!E76="PowerPoint Presentations","Prezantasyon 'PowerPoint'",IF('School-level PFEP'!E76="Referral Forms","Fòm Rekòmandasyon",IF('School-level PFEP'!E76="Survey","Sondaj"," "))))))</f>
        <v>Sondaj</v>
      </c>
      <c r="F79" s="255"/>
      <c r="G79" s="255"/>
      <c r="H79" s="255"/>
      <c r="I79" s="255"/>
      <c r="J79" s="255"/>
    </row>
    <row r="80" spans="1:10" ht="34.5" customHeight="1" x14ac:dyDescent="0.25">
      <c r="A80" s="352" t="s">
        <v>739</v>
      </c>
      <c r="B80" s="353"/>
      <c r="C80" s="400" t="str">
        <f>IF('School-level PFEP'!C77="Principal"," Direktè lekòl la",IF('School-level PFEP'!C77="Assistant Principal","Asistan Direktè lekòl la",IF('School-level PFEP'!C77="Curriculum Coach","Antrenè Enstriksyonèl",IF('School-level PFEP'!C77="CIS/CLS","CIS/CLS",IF('School-level PFEP'!C77="CAP Advisor","Konseye CAP",IF('School-level PFEP'!C77="School Social Worker","Travayè sosyal lekòl la",IF('School-level PFEP'!C77="UP-START Liaison","UP-START Liaison",IF('School-level PFEP'!C77="EESAC Chairperson","Prezidan EESAC",IF('School-level PFEP'!C77="Activities Director","Direktè aktivite",IF('School-level PFEP'!C77="Counselor","Konseye"," "))))))))))</f>
        <v>Prezidan EESAC</v>
      </c>
      <c r="D80" s="401"/>
      <c r="E80" s="255" t="str">
        <f>IF('School-level PFEP'!E77="Brochures","Bwochi",IF('School-level PFEP'!E77="Flyers","Feyè",IF('School-level PFEP'!E77="Handouts","Depliyan",IF('School-level PFEP'!E77="PowerPoint Presentations","Prezantasyon 'PowerPoint'",IF('School-level PFEP'!E77="Referral Forms","Fòm Rekòmandasyon",IF('School-level PFEP'!E77="Survey","Sondaj"," "))))))</f>
        <v>Prezantasyon 'PowerPoint'</v>
      </c>
      <c r="F80" s="255"/>
      <c r="G80" s="255"/>
      <c r="H80" s="255"/>
      <c r="I80" s="255"/>
      <c r="J80" s="255"/>
    </row>
    <row r="81" spans="1:10" ht="32.25" customHeight="1" thickBot="1" x14ac:dyDescent="0.3">
      <c r="A81" s="400" t="str">
        <f>IF('School-level PFEP'!A78="Neighborhood Resource Center","Sant Resous Katye (NRC)",IF('School-level PFEP'!A78="The Parent Academy","Akademi Paran An",IF('School-level PFEP'!A78="Agency Referrals","Rekòmandasyon nan Ajans",IF('School-level PFEP'!A78="Community-Based Partnerships","Partenarya ki Baze nan Kominote a",IF('School-level PFEP'!A78="Parent &amp; Family Engagement Workshops","Atelye Paran ak Angajman Fanmi",IF('School-level PFEP'!A78="Virtual Meetings/Webinars","Reyinyon Vityèl/Seminè sou Entènèt"," "))))))</f>
        <v>Atelye Paran ak Angajman Fanmi</v>
      </c>
      <c r="B81" s="401"/>
      <c r="C81" s="400" t="str">
        <f>IF('School-level PFEP'!C78="Principal"," Direktè lekòl la",IF('School-level PFEP'!C78="Assistant Principal","Asistan Direktè lekòl la",IF('School-level PFEP'!C76="Curriculum Coach","Antrenè Enstriksyonèl",IF('School-level PFEP'!C78="CIS/CLS","CIS/CLS",IF('School-level PFEP'!C76="CAP Advisor"," CAP",IF('School-level PFEP'!C78="School Social Worker","Travayè sosyal lekòl la",IF('School-level PFEP'!C78="UP-START Liaison","UP-START Liaison",IF('School-level PFEP'!C78="EESAC Chairperson","Prezidan EESAC",IF('School-level PFEP'!C76="Activities Director","Direktè aktivite",IF('School-level PFEP'!C78="Counselor","Konseye"," "))))))))))</f>
        <v>Antrenè Enstriksyonèl</v>
      </c>
      <c r="D81" s="401"/>
      <c r="E81" s="528" t="str">
        <f>IF('School-level PFEP'!E78="Brochures","Bwochi",IF('School-level PFEP'!E78="Flyers","Feyè",IF('School-level PFEP'!E78="Handouts","Depliyan",IF('School-level PFEP'!E78="PowerPoint Presentations","Prezantasyon 'PowerPoint'",IF('School-level PFEP'!E78="Referral Forms","Fòm Rekòmandasyon",IF('School-level PFEP'!E78="Survey","Sondaj"," "))))))</f>
        <v>Prezantasyon 'PowerPoint'</v>
      </c>
      <c r="F81" s="528"/>
      <c r="G81" s="528"/>
      <c r="H81" s="528"/>
      <c r="I81" s="528"/>
      <c r="J81" s="528"/>
    </row>
    <row r="82" spans="1:10" s="29" customFormat="1" ht="13.5" customHeight="1" thickBot="1" x14ac:dyDescent="0.3">
      <c r="A82" s="415" t="s">
        <v>743</v>
      </c>
      <c r="B82" s="416"/>
      <c r="C82" s="416"/>
      <c r="D82" s="416"/>
      <c r="E82" s="416"/>
      <c r="F82" s="416"/>
      <c r="G82" s="416"/>
      <c r="H82" s="416"/>
      <c r="I82" s="416"/>
      <c r="J82" s="417"/>
    </row>
    <row r="83" spans="1:10" ht="18.75" customHeight="1" x14ac:dyDescent="0.25">
      <c r="A83" s="440" t="s">
        <v>744</v>
      </c>
      <c r="B83" s="441"/>
      <c r="C83" s="441"/>
      <c r="D83" s="441"/>
      <c r="E83" s="441"/>
      <c r="F83" s="441"/>
      <c r="G83" s="441"/>
      <c r="H83" s="441"/>
      <c r="I83" s="441"/>
      <c r="J83" s="442"/>
    </row>
    <row r="84" spans="1:10" ht="57" customHeight="1" x14ac:dyDescent="0.25">
      <c r="A84" s="317" t="s">
        <v>745</v>
      </c>
      <c r="B84" s="318"/>
      <c r="C84" s="318"/>
      <c r="D84" s="318"/>
      <c r="E84" s="318"/>
      <c r="F84" s="318"/>
      <c r="G84" s="318"/>
      <c r="H84" s="318"/>
      <c r="I84" s="318"/>
      <c r="J84" s="319"/>
    </row>
    <row r="85" spans="1:10" ht="51" customHeight="1" x14ac:dyDescent="0.25">
      <c r="A85" s="143" t="s">
        <v>690</v>
      </c>
      <c r="B85" s="144"/>
      <c r="C85" s="143" t="s">
        <v>746</v>
      </c>
      <c r="D85" s="144"/>
      <c r="E85" s="254" t="s">
        <v>747</v>
      </c>
      <c r="F85" s="254"/>
      <c r="G85" s="143" t="s">
        <v>748</v>
      </c>
      <c r="H85" s="270"/>
      <c r="I85" s="270"/>
      <c r="J85" s="144"/>
    </row>
    <row r="86" spans="1:10" ht="73.5" customHeight="1" x14ac:dyDescent="0.25">
      <c r="A86" s="660" t="s">
        <v>750</v>
      </c>
      <c r="B86" s="660"/>
      <c r="C86" s="147" t="s">
        <v>784</v>
      </c>
      <c r="D86" s="147"/>
      <c r="E86" s="436" t="s">
        <v>786</v>
      </c>
      <c r="F86" s="436"/>
      <c r="G86" s="661" t="s">
        <v>787</v>
      </c>
      <c r="H86" s="662"/>
      <c r="I86" s="662"/>
      <c r="J86" s="663"/>
    </row>
    <row r="87" spans="1:10" ht="60.75" customHeight="1" x14ac:dyDescent="0.25">
      <c r="A87" s="660" t="s">
        <v>749</v>
      </c>
      <c r="B87" s="660"/>
      <c r="C87" s="123" t="s">
        <v>468</v>
      </c>
      <c r="D87" s="124"/>
      <c r="E87" s="436" t="s">
        <v>786</v>
      </c>
      <c r="F87" s="436"/>
      <c r="G87" s="661" t="s">
        <v>787</v>
      </c>
      <c r="H87" s="662"/>
      <c r="I87" s="662"/>
      <c r="J87" s="663"/>
    </row>
    <row r="88" spans="1:10" ht="59.25" customHeight="1" x14ac:dyDescent="0.25">
      <c r="A88" s="653" t="str">
        <f>IF('School-level PFEP'!A85="Online PD to Build Relationships with Parents","Kontribisyon paran ki valab ak itilize",IF('School-level PFEP'!A85="M-DCPS Meetings/Training/Workshops","Amelyore kapasite pou travay avek paran yo ak fanmi yo",IF('School-level PFEP'!A85="District-sponsored Title I Principal Training Sessions","Aplike / Kowodonasyon pwogram paran/fanmi",IF('School-level PFEP'!A85="PD activities conducted by outside agencies","Aplike / Kowodonasyon pwogram paran/fanmi",IF('School-level PFEP'!A85="Professional Learning Community/School-based Projects","Aplike / Kowodonasyon pwogram paran/fanmi"," ")))))</f>
        <v>Aplike / Kowodonasyon pwogram paran/fanmi</v>
      </c>
      <c r="B88" s="654"/>
      <c r="C88" s="655" t="str">
        <f>IF('School-level PFEP'!C85="Principal"," Direktè lekòl la",IF('School-level PFEP'!C85="Assistant Principal","Asistan Direktè lekòl la",IF('School-level PFEP'!C85="Curriculum Coach","Antrenè Enstriksyonèl",IF('School-level PFEP'!C85="CIS/CLS","CIS/CLS",IF('School-level PFEP'!C85="CAP Advisor","Konseye CAP",IF('School-level PFEP'!C85="School Social Worker","Travayè sosyal lekòl la",IF('School-level PFEP'!C85="UP-START Liaison","UP-START Liaison",IF('School-level PFEP'!C85="EESAC Chairperson","Prezidan EESAC",IF('School-level PFEP'!C85="Activities Director","Direktè aktivite",IF('School-level PFEP'!C85="Counselor","Konseye"," "))))))))))</f>
        <v xml:space="preserve"> Direktè lekòl la</v>
      </c>
      <c r="D88" s="655"/>
      <c r="E88" s="655" t="str">
        <f>IF('School-level PFEP'!A85="Online PD to Build Relationships with Parents","Kontribisyon paran ki valab ak itilize",IF('School-level PFEP'!A85="M-DCPS Meetings/Training/Workshops","Amelyore kapasite pou travay avek paran yo ak fanmi yo",IF('School-level PFEP'!A85="District-sponsored Title I Principal Training Sessions","Aplike / Kowodonasyon pwogram paran/fanmi",IF('School-level PFEP'!A85="PD activities conducted by outside agencies","Aplike / Kowodonasyon pwogram paran/fanmi",IF('School-level PFEP'!A85="Professional Learning Community/School-based Projects","Aplike / Kowodonasyon pwogram paran/fanmi"," ")))))</f>
        <v>Aplike / Kowodonasyon pwogram paran/fanmi</v>
      </c>
      <c r="F88" s="655"/>
      <c r="G88" s="656" t="str">
        <f>IF('School-level PFEP'!A85="Online PD to Build Relationships with Parents","Met Plan Pwen nan My Learning Plan Sistem Jesyon Devlopman Pwofesyonel.",IF('School-level PFEP'!A85="M-DCPS Meetings/Training/Workshops"," Met Plan Pwen nan My Learning Plan Sistem Jesyon Devlopman Pwofesyonel.",IF('School-level PFEP'!A85="District-sponsored Title I Principal Training Sessions"," Agenda, pwezantasyon, pwezantasyon PowerPoint, aplikasyon nan pran konesans, ak Pwen Plan Met soti nan MyLearningPlan Pwofesyonel Jesyon Devlopman Sistem.",IF('School-level PFEP'!A85="PD activities conducted by outside agencies"," PowerPoint, suivi aktivite ak / oswa MPPS; papye siy",IF('School-level PFEP'!A85="Professional Learning Community/School-based Projects"," PowerPoint, suivi aktivite ak / oswa MPPS; papye siy"," ")))))</f>
        <v xml:space="preserve"> Agenda, pwezantasyon, pwezantasyon PowerPoint, aplikasyon nan pran konesans, ak Pwen Plan Met soti nan MyLearningPlan Pwofesyonel Jesyon Devlopman Sistem.</v>
      </c>
      <c r="H88" s="656"/>
      <c r="I88" s="656"/>
      <c r="J88" s="656"/>
    </row>
    <row r="89" spans="1:10" ht="62.25" customHeight="1" thickBot="1" x14ac:dyDescent="0.3">
      <c r="A89" s="657" t="str">
        <f>IF('School-level PFEP'!A86="Online PD to Build Relationships with Parents","Kontribisyon paran ki valab ak itilize",IF('School-level PFEP'!A86="M-DCPS Meetings/Training/Workshops","Amelyore kapasite pou travay avek paran yo ak fanmi yo",IF('School-level PFEP'!A86="District-sponsored Title I Principal Training Sessions","Aplike / Kowodonasyon pwogram paran/fanmi",IF('School-level PFEP'!A86="PD activities conducted by outside agencies","Aplike / Kowodonasyon pwogram paran/fanmi",IF('School-level PFEP'!A86="Professional Learning Community/School-based Projects","Aplike / Kowodonasyon pwogram paran/fanmi"," ")))))</f>
        <v>Aplike / Kowodonasyon pwogram paran/fanmi</v>
      </c>
      <c r="B89" s="657"/>
      <c r="C89" s="658" t="str">
        <f>IF('School-level PFEP'!C86="Principal"," Direktè lekòl la",IF('School-level PFEP'!C86="Assistant Principal","Asistan Direktè lekòl la",IF('School-level PFEP'!C86="Curriculum Coach","Antrenè Enstriksyonèl",IF('School-level PFEP'!C86="CIS/CLS","CIS/CLS",IF('School-level PFEP'!C86="CAP Advisor","Konseye CAP",IF('School-level PFEP'!C86="School Social Worker","Travayè sosyal lekòl la",IF('School-level PFEP'!C86="UP-START Liaison","UP-START Liaison",IF('School-level PFEP'!C86="EESAC Chairperson","Prezidan EESAC",IF('School-level PFEP'!C86="Activities Director","Direktè aktivite",IF('School-level PFEP'!C86="Counselor","Konseye"," "))))))))))</f>
        <v>Asistan Direktè lekòl la</v>
      </c>
      <c r="D89" s="658"/>
      <c r="E89" s="658" t="str">
        <f>IF('School-level PFEP'!A86="Online PD to Build Relationships with Parents","Kontribisyon paran ki valab ak itilize",IF('School-level PFEP'!A86="M-DCPS Meetings/Training/Workshops","Amelyore kapasite pou travay avek paran yo ak fanmi yo",IF('School-level PFEP'!A86="District-sponsored Title I Principal Training Sessions","Aplike / Kowodonasyon pwogram paran/fanmi",IF('School-level PFEP'!A86="PD activities conducted by outside agencies","Aplike / Kowodonasyon pwogram paran/fanmi",IF('School-level PFEP'!A86="Professional Learning Community/School-based Projects","Aplike / Kowodonasyon pwogram paran/fanmi"," ")))))</f>
        <v>Aplike / Kowodonasyon pwogram paran/fanmi</v>
      </c>
      <c r="F89" s="658"/>
      <c r="G89" s="659" t="str">
        <f>IF('School-level PFEP'!A86="Online PD to Build Relationships with Parents","Met Plan Pwen nan My Learning Plan Sistem Jesyon Devlopman Pwofesyonel.",IF('School-level PFEP'!A86="M-DCPS Meetings/Training/Workshops"," Met Plan Pwen nan My Learning Plan Sistem Jesyon Devlopman Pwofesyonel.",IF('School-level PFEP'!A86="District-sponsored Title I Principal Training Sessions"," Agenda, pwezantasyon, pwezantasyon PowerPoint, aplikasyon nan pran konesans, ak Pwen Plan Met soti nan MyLearningPlan Pwofesyonel Jesyon Devlopman Sistem.",IF('School-level PFEP'!A86="PD activities conducted by outside agencies"," PowerPoint, suivi aktivite ak / oswa MPPS; papye siy",IF('School-level PFEP'!A86="Professional Learning Community/School-based Projects"," PowerPoint, suivi aktivite ak / oswa MPPS; papye siy"," ")))))</f>
        <v xml:space="preserve"> PowerPoint, suivi aktivite ak / oswa MPPS; papye siy</v>
      </c>
      <c r="H89" s="659"/>
      <c r="I89" s="659"/>
      <c r="J89" s="659"/>
    </row>
    <row r="90" spans="1:10" ht="17.25" customHeight="1" thickBot="1" x14ac:dyDescent="0.3">
      <c r="A90" s="610"/>
      <c r="B90" s="610"/>
      <c r="C90" s="610"/>
      <c r="D90" s="610"/>
      <c r="E90" s="610"/>
      <c r="F90" s="610"/>
      <c r="G90" s="610"/>
      <c r="H90" s="610"/>
      <c r="I90" s="610"/>
      <c r="J90" s="610"/>
    </row>
    <row r="91" spans="1:10" ht="22.5" customHeight="1" thickBot="1" x14ac:dyDescent="0.3">
      <c r="A91" s="415" t="s">
        <v>751</v>
      </c>
      <c r="B91" s="416"/>
      <c r="C91" s="416"/>
      <c r="D91" s="416"/>
      <c r="E91" s="416"/>
      <c r="F91" s="416"/>
      <c r="G91" s="416"/>
      <c r="H91" s="416"/>
      <c r="I91" s="416"/>
      <c r="J91" s="417"/>
    </row>
    <row r="92" spans="1:10" ht="33.75" customHeight="1" thickBot="1" x14ac:dyDescent="0.3">
      <c r="A92" s="647" t="s">
        <v>752</v>
      </c>
      <c r="B92" s="648"/>
      <c r="C92" s="648"/>
      <c r="D92" s="648"/>
      <c r="E92" s="648"/>
      <c r="F92" s="648"/>
      <c r="G92" s="648"/>
      <c r="H92" s="648"/>
      <c r="I92" s="648"/>
      <c r="J92" s="649"/>
    </row>
    <row r="93" spans="1:10" ht="27" customHeight="1" x14ac:dyDescent="0.25">
      <c r="A93" s="650" t="s">
        <v>753</v>
      </c>
      <c r="B93" s="651"/>
      <c r="C93" s="650" t="s">
        <v>737</v>
      </c>
      <c r="D93" s="651"/>
      <c r="E93" s="650" t="s">
        <v>754</v>
      </c>
      <c r="F93" s="652"/>
      <c r="G93" s="652"/>
      <c r="H93" s="651"/>
      <c r="I93" s="650" t="s">
        <v>755</v>
      </c>
      <c r="J93" s="651"/>
    </row>
    <row r="94" spans="1:10" ht="52.5" customHeight="1" x14ac:dyDescent="0.25">
      <c r="A94" s="123" t="str">
        <f>IF('School-level PFEP'!A90="School-level Parent &amp; Family Engagement Survey","Sondaj Angajman Paran ak Fanmi nan Nivo Lekòl la",IF('School-level PFEP'!A90="FSA Night","Sware FSA ",IF('School-level PFEP'!A90="Title I Annual Parent Meeting","Reyinyon Anyèl Paran Title I ",IF('School-level PFEP'!A90="Student Backpack","Valiz Elèv",IF('School-level PFEP'!A90="Parent Conference","Konferans Paran",IF('School-level PFEP'!A90="Links to Assessment Websites","Lyen Paj Entènèt Evalyasyon yo",IF('School-level PFEP'!A90="Response to Intervention","Repons pou Entèvansyon",IF('School-level PFEP'!A90="EESAC Meetings","Reyinyon EESAC ",IF('School-level PFEP'!A90="The Parent Academy Meetings/ Training","Reyinyon/Fòmasyon Akademi Paran An ",IF('School-level PFEP'!A90="Meeting with School Social Worker","Reyinyon avèk Travayè Sosyal",IF('School-level PFEP'!A90="Special Events for Families","Espesyal; Evènman pou Fanmi",IF('School-level PFEP'!A90="Meeting with Truancy Child Study Team","Reyinyon avèk Ekip Etid Timoun ki ap Rate Klas  ",IF('School-level PFEP'!A90="Virtual Parent and Family Engagement Opportunities","Reyinyon/Atelye/Aktivite Vityèl Paran ak Angajman Fanmi",IF('School-level PFEP'!A90="Community-based Partnerships","Patenarya ki baze nan Kominote a"," "))))))))))))))</f>
        <v xml:space="preserve">Reyinyon EESAC </v>
      </c>
      <c r="B94" s="124"/>
      <c r="C94" s="210" t="str">
        <f>IF('School-level PFEP'!C90="Principal"," Direktè lekòl la",IF('School-level PFEP'!C90="Assistant Principal","Asistan Direktè lekòl la",IF('School-level PFEP'!C90="Curriculum Coach","Antrenè Enstriksyonèl",IF('School-level PFEP'!C90="CIS/CLS","CIS/CLS",IF('School-level PFEP'!C90="CAP Advisor","Konseye CAP",IF('School-level PFEP'!C90="School Social Worker","Travayè sosyal lekòl la",IF('School-level PFEP'!C90="UP-START Liaison","UP-START Liaison",IF('School-level PFEP'!C90="EESAC Chairperson","Prezidan EESAC",IF('School-level PFEP'!C90="Activities Director","Direktè aktivite",IF('School-level PFEP'!C90="Counselor","Konseye"," "))))))))))</f>
        <v>Antrenè Enstriksyonèl</v>
      </c>
      <c r="D94" s="212"/>
      <c r="E94" s="210" t="str">
        <f>IF('School-level PFEP'!E90="Kourikoulòm","Plan de Estudios",IF('School-level PFEP'!E90="Assessments","Evalyasyon ",IF('School-level PFEP'!E90="Technology","Teknoloji",IF('School-level PFEP'!E90="Social Media","Medya Sosyal",IF('School-level PFEP'!E90="Parenting","Paran ",IF('School-level PFEP'!E90="Data Driven Instruction","Enstriksyon Abaz Done",IF('School-level PFEP'!E90="Parent Portal","Pòtal Paran an"," ")))))))</f>
        <v>Enstriksyon Abaz Done</v>
      </c>
      <c r="F94" s="211"/>
      <c r="G94" s="211"/>
      <c r="H94" s="212"/>
      <c r="I94" s="210" t="str">
        <f>IF('School-level PFEP'!I90="Agenda","Ajanda",IF('School-level PFEP'!I90="Handouts","Depliyan",IF('School-level PFEP'!I90="Minutes","Rezime Reyinyon",IF('School-level PFEP'!I90="Attendance Records","Fèy  Siyati",IF('School-level PFEP'!I90="Photos","Foto",IF('School-level PFEP'!I90="Meeting Invite","Envite Reyinyon an"," "))))))</f>
        <v>Rezime Reyinyon</v>
      </c>
      <c r="J94" s="212"/>
    </row>
    <row r="95" spans="1:10" ht="54" customHeight="1" thickBot="1" x14ac:dyDescent="0.3">
      <c r="A95" s="528" t="str">
        <f>IF('School-level PFEP'!A91="School-level Parent &amp; Family Engagement Survey","Sondaj Angajman Paran ak Fanmi nan Nivo Lekòl la",IF('School-level PFEP'!A91="FSA Night","Sware FSA ",IF('School-level PFEP'!A90="Title I Annual Parent Meeting","Reyinyon Anyèl Paran Title I ",IF('School-level PFEP'!A91="Student Backpack","Valiz Elèv",IF('School-level PFEP'!A90="Parent Conference","Konferans Paran",IF('School-level PFEP'!A91="Links to Assessment Websites","Lyen Paj Entènèt Evalyasyon yo",IF('School-level PFEP'!A91="Response to Intervention","Repons pou Entèvansyon",IF('School-level PFEP'!A90="EESAC Meetings","Reyinyon EESAC ",IF('School-level PFEP'!A90="The Parent Academy Meetings/ Training","Reyinyon/Fòmasyon Akademi Paran An ",IF('School-level PFEP'!A91="Meeting with School Social Worker","Reyinyon avèk Travayè Sosyal",IF('School-level PFEP'!A91="Special Events for Families","Espesyal; Evènman pou Fanmi",IF('School-level PFEP'!A91="Meeting with Truancy Child Study Team","Reyinyon avèk Ekip Etid Timoun ki ap Rate Klas  ",IF('School-level PFEP'!A91="Virtual Parent and Family Engagement Opportunities","Reyinyon/Atelye/Aktivite Vityèl Paran ak Angajman Fanmi",IF('School-level PFEP'!A91="Community-based Partnerships","Patenarya ki baze nan Kominote a"," "))))))))))))))</f>
        <v>Lyen Paj Entènèt Evalyasyon yo</v>
      </c>
      <c r="B95" s="528"/>
      <c r="C95" s="528" t="str">
        <f>IF('School-level PFEP'!C91="Principal"," Direktè lekòl la",IF('School-level PFEP'!C91="Assistant Principal","Asistan Direktè lekòl la",IF('School-level PFEP'!C91="Curriculum Coach","Antrenè Enstriksyonèl",IF('School-level PFEP'!C91="CIS/CLS","CIS/CLS",IF('School-level PFEP'!C91="CAP Advisor","Konseye CAP",IF('School-level PFEP'!C91="School Social Worker","Travayè sosyal lekòl la",IF('School-level PFEP'!C91="UP-START Liaison","UP-START Liaison",IF('School-level PFEP'!C91="EESAC Chairperson","Prezidan EESAC",IF('School-level PFEP'!C91="Activities Director","Direktè aktivite",IF('School-level PFEP'!C91="Counselor","Konseye"," "))))))))))</f>
        <v>Antrenè Enstriksyonèl</v>
      </c>
      <c r="D95" s="528"/>
      <c r="E95" s="400" t="str">
        <f>IF('School-level PFEP'!E91="Curriculum","Kourikoulòms",IF('School-level PFEP'!E91="Assessments","Evalyasyon ",IF('School-level PFEP'!E91="Technology","Teknoloji",IF('School-level PFEP'!E91="Social Media","Medya Sosyal",IF('School-level PFEP'!E91="Parenting","Paran ",IF('School-level PFEP'!E91="Data Driven Instruction","Enstriksyon Abaz Done",IF('School-level PFEP'!E91="Parent Portal","Pòtal Paran an"," ")))))))</f>
        <v xml:space="preserve">Evalyasyon </v>
      </c>
      <c r="F95" s="502"/>
      <c r="G95" s="502"/>
      <c r="H95" s="401"/>
      <c r="I95" s="400" t="str">
        <f>IF('School-level PFEP'!I91="Agenda","Ajanda",IF('School-level PFEP'!I91="Handouts","Depliyan",IF('School-level PFEP'!I91="Minutes","Rezime Reyinyon",IF('School-level PFEP'!I91="Attendance Records","Fèy  Siyati",IF('School-level PFEP'!I91="Photos","Foto",IF('School-level PFEP'!I91="Meeting Invite","Envite Reyinyon an"," "))))))</f>
        <v>Foto</v>
      </c>
      <c r="J95" s="401"/>
    </row>
    <row r="96" spans="1:10" ht="20.25" customHeight="1" thickBot="1" x14ac:dyDescent="0.3">
      <c r="A96" s="415" t="s">
        <v>756</v>
      </c>
      <c r="B96" s="416"/>
      <c r="C96" s="416"/>
      <c r="D96" s="416"/>
      <c r="E96" s="416"/>
      <c r="F96" s="416"/>
      <c r="G96" s="416"/>
      <c r="H96" s="416"/>
      <c r="I96" s="416"/>
      <c r="J96" s="417"/>
    </row>
    <row r="97" spans="1:10" ht="45.75" customHeight="1" x14ac:dyDescent="0.25">
      <c r="A97" s="317" t="s">
        <v>757</v>
      </c>
      <c r="B97" s="318"/>
      <c r="C97" s="318"/>
      <c r="D97" s="318"/>
      <c r="E97" s="318"/>
      <c r="F97" s="318"/>
      <c r="G97" s="318"/>
      <c r="H97" s="318"/>
      <c r="I97" s="318"/>
      <c r="J97" s="319"/>
    </row>
    <row r="98" spans="1:10" ht="36.75" customHeight="1" x14ac:dyDescent="0.25">
      <c r="A98" s="57" t="s">
        <v>758</v>
      </c>
      <c r="B98" s="143" t="s">
        <v>759</v>
      </c>
      <c r="C98" s="144"/>
      <c r="D98" s="254" t="s">
        <v>760</v>
      </c>
      <c r="E98" s="254"/>
      <c r="F98" s="254"/>
      <c r="G98" s="143" t="s">
        <v>755</v>
      </c>
      <c r="H98" s="270"/>
      <c r="I98" s="270"/>
      <c r="J98" s="144"/>
    </row>
    <row r="99" spans="1:10" ht="21" customHeight="1" x14ac:dyDescent="0.25">
      <c r="A99" s="503" t="s">
        <v>761</v>
      </c>
      <c r="B99" s="400" t="str">
        <f>IF('School-level PFEP'!B95="Translator","Tradiktè",IF('School-level PFEP'!B95="Translated Materials","Materyèl ki Tradui "," "))</f>
        <v xml:space="preserve">Materyèl ki Tradui </v>
      </c>
      <c r="C99" s="401"/>
      <c r="D99" s="400" t="str">
        <f>IF('School-level PFEP'!D95="Principal"," Direktè lekòl la",IF('School-level PFEP'!D95="Assistant Principal","Asistan Direktè lekòl la",IF('School-level PFEP'!D95="Curriculum Coach","Antrenè Enstriksyonèl",IF('School-level PFEP'!D95="CIS/CLS","CIS/CLS",IF('School-level PFEP'!D95="CAP Advisor","Konseye CAP",IF('School-level PFEP'!D95="School Social Worker","Travayè sosyal lekòl la",IF('School-level PFEP'!D95="UP-START Liaison","UP-START Liaison",IF('School-level PFEP'!D95="EESAC Chairperson","Prezidan EESAC",IF('School-level PFEP'!D95="Activities Director","Direktè aktivite",IF('School-level PFEP'!D95="Counselor","Konseye"," "))))))))))</f>
        <v>Antrenè Enstriksyonèl</v>
      </c>
      <c r="E99" s="502"/>
      <c r="F99" s="401"/>
      <c r="G99" s="400" t="str">
        <f>IF('School-level PFEP'!G95="Multi-language Materials/Flyers/Handouts with disclaimer","Materyèl nan plizyè lang /Feyè/Depliyan avèk yon not pou andikape",IF('School-level PFEP'!G95="Evidence of translation services","Prèv sèvis tradiksyon"," "))</f>
        <v>Materyèl nan plizyè lang /Feyè/Depliyan avèk yon not pou andikape</v>
      </c>
      <c r="H99" s="502"/>
      <c r="I99" s="502"/>
      <c r="J99" s="401"/>
    </row>
    <row r="100" spans="1:10" ht="41.25" customHeight="1" x14ac:dyDescent="0.25">
      <c r="A100" s="504"/>
      <c r="B100" s="461"/>
      <c r="C100" s="462"/>
      <c r="D100" s="461"/>
      <c r="E100" s="505"/>
      <c r="F100" s="462"/>
      <c r="G100" s="461"/>
      <c r="H100" s="505"/>
      <c r="I100" s="505"/>
      <c r="J100" s="462"/>
    </row>
    <row r="101" spans="1:10" ht="54" customHeight="1" thickBot="1" x14ac:dyDescent="0.3">
      <c r="A101" s="79" t="s">
        <v>762</v>
      </c>
      <c r="B101" s="400" t="str">
        <f>IF('School-level PFEP'!B97="Handicap Parking","Pakin Andikap",IF('School-level PFEP'!B97="Wheelchair Ramp","Ranp Chèz Woulant",IF('School-level PFEP'!B97="Sign Language Interpreter","Entèprèt Lang an Siy"," ")))</f>
        <v xml:space="preserve"> </v>
      </c>
      <c r="C101" s="401"/>
      <c r="D101" s="400" t="str">
        <f>IF('School-level PFEP'!D97="Principal"," Direktè lekòl la",IF('School-level PFEP'!D97="Assistant Principal","Asistan Direktè lekòl la",IF('School-level PFEP'!D97="Curriculum Coach","Antrenè Enstriksyonèl",IF('School-level PFEP'!D97="CIS/CLS","CIS/CLS",IF('School-level PFEP'!D97="CAP Advisor","Konseye CAP",IF('School-level PFEP'!D97="School Social Worker","Travayè sosyal lekòl la",IF('School-level PFEP'!D97="UP-START Liaison","UP-START Liaison",IF('School-level PFEP'!D97="EESAC Chairperson","Prezidan EESAC",IF('School-level PFEP'!D97="Activities Director","Direktè aktivite",IF('School-level PFEP'!D97="Counselor","Konseye"," "))))))))))</f>
        <v>Direktè aktivite</v>
      </c>
      <c r="E101" s="502"/>
      <c r="F101" s="401"/>
      <c r="G101" s="400" t="str">
        <f>IF('School-level PFEP'!G97="Handicap Parking","Pakin andikap",IF('School-level PFEP'!G97="Wheelchair Ramp","Ranp chèz woulant",IF('School-level PFEP'!G97="Sign Language Interpreter","Entèprèt lang siy"," ")))</f>
        <v xml:space="preserve"> </v>
      </c>
      <c r="H101" s="502"/>
      <c r="I101" s="502"/>
      <c r="J101" s="401"/>
    </row>
    <row r="102" spans="1:10" ht="18" customHeight="1" thickBot="1" x14ac:dyDescent="0.3">
      <c r="A102" s="415" t="s">
        <v>763</v>
      </c>
      <c r="B102" s="416"/>
      <c r="C102" s="416"/>
      <c r="D102" s="416"/>
      <c r="E102" s="416"/>
      <c r="F102" s="416"/>
      <c r="G102" s="416"/>
      <c r="H102" s="416"/>
      <c r="I102" s="416"/>
      <c r="J102" s="417"/>
    </row>
    <row r="103" spans="1:10" ht="67.5" customHeight="1" x14ac:dyDescent="0.25">
      <c r="A103" s="317" t="s">
        <v>764</v>
      </c>
      <c r="B103" s="318"/>
      <c r="C103" s="318"/>
      <c r="D103" s="318"/>
      <c r="E103" s="318"/>
      <c r="F103" s="318"/>
      <c r="G103" s="318"/>
      <c r="H103" s="318"/>
      <c r="I103" s="318"/>
      <c r="J103" s="319"/>
    </row>
    <row r="104" spans="1:10" s="11" customFormat="1" ht="38.25" customHeight="1" thickBot="1" x14ac:dyDescent="0.3">
      <c r="A104" s="75" t="s">
        <v>765</v>
      </c>
      <c r="B104" s="621" t="s">
        <v>766</v>
      </c>
      <c r="C104" s="621"/>
      <c r="D104" s="621"/>
      <c r="E104" s="621"/>
      <c r="F104" s="621"/>
      <c r="G104" s="621"/>
      <c r="H104" s="621" t="s">
        <v>767</v>
      </c>
      <c r="I104" s="621"/>
      <c r="J104" s="76" t="s">
        <v>755</v>
      </c>
    </row>
    <row r="105" spans="1:10" s="11" customFormat="1" ht="12.6" customHeight="1" x14ac:dyDescent="0.25">
      <c r="A105" s="612" t="s">
        <v>40</v>
      </c>
      <c r="B105" s="614" t="s">
        <v>773</v>
      </c>
      <c r="C105" s="615"/>
      <c r="D105" s="615"/>
      <c r="E105" s="615"/>
      <c r="F105" s="615"/>
      <c r="G105" s="616"/>
      <c r="H105" s="617" t="str">
        <f>IF('School-level PFEP'!H101="Principal"," Direktè lekòl la",IF('School-level PFEP'!H101="Assistant Principal","Asistan Direktè lekòl la",IF('School-level PFEP'!H101="Curriculum Coach","Antrenè Enstriksyonèl",IF('School-level PFEP'!H101="CIS/CLS","CIS/CLS",IF('School-level PFEP'!H101="CAP Advisor","Konseye CAP",IF('School-level PFEP'!H101="School Social Worker","Travayè sosyal lekòl la",IF('School-level PFEP'!H101="UP-START Liaison","UP-START Liaison",IF('School-level PFEP'!H101="EESAC Chairperson","Prezidan EESAC",IF('School-level PFEP'!H101="Activities Director","Direktè aktivite",IF('School-level PFEP'!H101="Counselor","Konseye"," "))))))))))</f>
        <v>Antrenè Enstriksyonèl</v>
      </c>
      <c r="I105" s="618"/>
      <c r="J105" s="636" t="s">
        <v>774</v>
      </c>
    </row>
    <row r="106" spans="1:10" ht="13.5" customHeight="1" x14ac:dyDescent="0.25">
      <c r="A106" s="613"/>
      <c r="B106" s="151"/>
      <c r="C106" s="152"/>
      <c r="D106" s="152"/>
      <c r="E106" s="152"/>
      <c r="F106" s="152"/>
      <c r="G106" s="153"/>
      <c r="H106" s="619"/>
      <c r="I106" s="620"/>
      <c r="J106" s="637"/>
    </row>
    <row r="107" spans="1:10" ht="24.75" customHeight="1" x14ac:dyDescent="0.25">
      <c r="A107" s="613"/>
      <c r="B107" s="151"/>
      <c r="C107" s="152"/>
      <c r="D107" s="152"/>
      <c r="E107" s="152"/>
      <c r="F107" s="152"/>
      <c r="G107" s="153"/>
      <c r="H107" s="619"/>
      <c r="I107" s="620"/>
      <c r="J107" s="637"/>
    </row>
    <row r="108" spans="1:10" ht="14.45" customHeight="1" x14ac:dyDescent="0.25">
      <c r="A108" s="627" t="s">
        <v>768</v>
      </c>
      <c r="B108" s="148" t="s">
        <v>771</v>
      </c>
      <c r="C108" s="149"/>
      <c r="D108" s="149"/>
      <c r="E108" s="149"/>
      <c r="F108" s="149"/>
      <c r="G108" s="150"/>
      <c r="H108" s="629" t="str">
        <f>IF('School-level PFEP'!H104="Principal"," Direktè lekòl la",IF('School-level PFEP'!H104="Assistant Principal","Asistan Direktè lekòl la",IF('School-level PFEP'!H104="Curriculum Coach","Antrenè Enstriksyonèl",IF('School-level PFEP'!H104="CIS/CLS","CIS/CLS",IF('School-level PFEP'!H104="CAP Advisor","Konseye CAP",IF('School-level PFEP'!H104="School Social Worker","Travayè sosyal lekòl la",IF('School-level PFEP'!H104="UP-START Liaison","UP-START Liaison",IF('School-level PFEP'!H104="EESAC Chairperson","Prezidan EESAC",IF('School-level PFEP'!H104="Activities Director","Direktè aktivite",IF('School-level PFEP'!H104="Counselor","Konseye"," "))))))))))</f>
        <v>Konseye</v>
      </c>
      <c r="I108" s="630"/>
      <c r="J108" s="637"/>
    </row>
    <row r="109" spans="1:10" ht="15" customHeight="1" x14ac:dyDescent="0.25">
      <c r="A109" s="613"/>
      <c r="B109" s="151"/>
      <c r="C109" s="152"/>
      <c r="D109" s="152"/>
      <c r="E109" s="152"/>
      <c r="F109" s="152"/>
      <c r="G109" s="153"/>
      <c r="H109" s="619"/>
      <c r="I109" s="620"/>
      <c r="J109" s="637"/>
    </row>
    <row r="110" spans="1:10" ht="34.5" customHeight="1" x14ac:dyDescent="0.25">
      <c r="A110" s="613"/>
      <c r="B110" s="371"/>
      <c r="C110" s="372"/>
      <c r="D110" s="372"/>
      <c r="E110" s="372"/>
      <c r="F110" s="372"/>
      <c r="G110" s="373"/>
      <c r="H110" s="619"/>
      <c r="I110" s="620"/>
      <c r="J110" s="637"/>
    </row>
    <row r="111" spans="1:10" ht="21.75" customHeight="1" x14ac:dyDescent="0.25">
      <c r="A111" s="627" t="s">
        <v>770</v>
      </c>
      <c r="B111" s="640" t="s">
        <v>802</v>
      </c>
      <c r="C111" s="641"/>
      <c r="D111" s="641"/>
      <c r="E111" s="641"/>
      <c r="F111" s="641"/>
      <c r="G111" s="642"/>
      <c r="H111" s="629" t="str">
        <f>IF('School-level PFEP'!H107="Principal"," Direktè lekòl la",IF('School-level PFEP'!H107="Assistant Principal","Asistan Direktè lekòl la",IF('School-level PFEP'!H107="Curriculum Coach","Antrenè Enstriksyonèl",IF('School-level PFEP'!H107="CIS/CLS","CIS/CLS",IF('School-level PFEP'!H107="CAP Advisor","Konseye CAP",IF('School-level PFEP'!H107="School Social Worker","Travayè sosyal lekòl la",IF('School-level PFEP'!H107="UP-START Liaison","UP-START Liaison",IF('School-level PFEP'!H107="EESAC Chairperson","Prezidan EESAC",IF('School-level PFEP'!H107="Activities Director","Direktè aktivite",IF('School-level PFEP'!H107="Counselor","Konseye"," "))))))))))</f>
        <v>Antrenè Enstriksyonèl</v>
      </c>
      <c r="I111" s="630"/>
      <c r="J111" s="637"/>
    </row>
    <row r="112" spans="1:10" ht="17.25" customHeight="1" x14ac:dyDescent="0.25">
      <c r="A112" s="613"/>
      <c r="B112" s="643"/>
      <c r="C112" s="644"/>
      <c r="D112" s="644"/>
      <c r="E112" s="644"/>
      <c r="F112" s="644"/>
      <c r="G112" s="645"/>
      <c r="H112" s="619"/>
      <c r="I112" s="620"/>
      <c r="J112" s="637"/>
    </row>
    <row r="113" spans="1:10" ht="21.75" customHeight="1" x14ac:dyDescent="0.25">
      <c r="A113" s="639"/>
      <c r="B113" s="516" t="s">
        <v>801</v>
      </c>
      <c r="C113" s="517"/>
      <c r="D113" s="517"/>
      <c r="E113" s="517"/>
      <c r="F113" s="517"/>
      <c r="G113" s="518"/>
      <c r="H113" s="619"/>
      <c r="I113" s="620"/>
      <c r="J113" s="637"/>
    </row>
    <row r="114" spans="1:10" ht="19.149999999999999" customHeight="1" x14ac:dyDescent="0.25">
      <c r="A114" s="627" t="s">
        <v>769</v>
      </c>
      <c r="B114" s="148" t="s">
        <v>772</v>
      </c>
      <c r="C114" s="149"/>
      <c r="D114" s="149"/>
      <c r="E114" s="149"/>
      <c r="F114" s="149"/>
      <c r="G114" s="150"/>
      <c r="H114" s="629" t="str">
        <f>IF('School-level PFEP'!H110="Principal"," Direktè lekòl la",IF('School-level PFEP'!H110="Assistant Principal","Asistan Direktè lekòl la",IF('School-level PFEP'!H110="Curriculum Coach","Antrenè Enstriksyonèl",IF('School-level PFEP'!H110="CIS/CLS","CIS/CLS",IF('School-level PFEP'!H110="CAP Advisor","Konseye CAP",IF('School-level PFEP'!H110="School Social Worker","Travayè sosyal lekòl la",IF('School-level PFEP'!H110="UP-START Liaison","UP-START Liaison",IF('School-level PFEP'!H110="EESAC Chairperson","Prezidan EESAC",IF('School-level PFEP'!H110="Activities Director","Direktè aktivite",IF('School-level PFEP'!H110="Counselor","Konseye"," "))))))))))</f>
        <v>Antrenè Enstriksyonèl</v>
      </c>
      <c r="I114" s="630"/>
      <c r="J114" s="637"/>
    </row>
    <row r="115" spans="1:10" ht="7.5" customHeight="1" x14ac:dyDescent="0.25">
      <c r="A115" s="613"/>
      <c r="B115" s="151"/>
      <c r="C115" s="152"/>
      <c r="D115" s="152"/>
      <c r="E115" s="152"/>
      <c r="F115" s="152"/>
      <c r="G115" s="153"/>
      <c r="H115" s="619"/>
      <c r="I115" s="620"/>
      <c r="J115" s="637"/>
    </row>
    <row r="116" spans="1:10" ht="19.5" customHeight="1" thickBot="1" x14ac:dyDescent="0.3">
      <c r="A116" s="628"/>
      <c r="B116" s="452"/>
      <c r="C116" s="453"/>
      <c r="D116" s="453"/>
      <c r="E116" s="453"/>
      <c r="F116" s="453"/>
      <c r="G116" s="454"/>
      <c r="H116" s="631"/>
      <c r="I116" s="632"/>
      <c r="J116" s="638"/>
    </row>
    <row r="117" spans="1:10" ht="17.25" customHeight="1" thickBot="1" x14ac:dyDescent="0.3">
      <c r="A117" s="646"/>
      <c r="B117" s="646"/>
      <c r="C117" s="646"/>
      <c r="D117" s="646"/>
      <c r="E117" s="646"/>
      <c r="F117" s="646"/>
      <c r="G117" s="646"/>
      <c r="H117" s="646"/>
      <c r="I117" s="646"/>
      <c r="J117" s="646"/>
    </row>
    <row r="118" spans="1:10" ht="19.5" customHeight="1" thickBot="1" x14ac:dyDescent="0.3">
      <c r="A118" s="633" t="s">
        <v>775</v>
      </c>
      <c r="B118" s="634"/>
      <c r="C118" s="634"/>
      <c r="D118" s="634"/>
      <c r="E118" s="634"/>
      <c r="F118" s="634"/>
      <c r="G118" s="634"/>
      <c r="H118" s="634"/>
      <c r="I118" s="634"/>
      <c r="J118" s="635"/>
    </row>
    <row r="119" spans="1:10" ht="41.25" customHeight="1" x14ac:dyDescent="0.25">
      <c r="A119" s="135" t="s">
        <v>776</v>
      </c>
      <c r="B119" s="500"/>
      <c r="C119" s="500"/>
      <c r="D119" s="500"/>
      <c r="E119" s="500"/>
      <c r="F119" s="500"/>
      <c r="G119" s="500"/>
      <c r="H119" s="500"/>
      <c r="I119" s="500"/>
      <c r="J119" s="136"/>
    </row>
    <row r="120" spans="1:10" ht="25.5" customHeight="1" x14ac:dyDescent="0.25">
      <c r="A120" s="125" t="s">
        <v>778</v>
      </c>
      <c r="B120" s="127"/>
      <c r="C120" s="125" t="s">
        <v>779</v>
      </c>
      <c r="D120" s="126"/>
      <c r="E120" s="126"/>
      <c r="F120" s="126"/>
      <c r="G120" s="126"/>
      <c r="H120" s="126"/>
      <c r="I120" s="126"/>
      <c r="J120" s="127"/>
    </row>
    <row r="121" spans="1:10" ht="45.75" customHeight="1" x14ac:dyDescent="0.25">
      <c r="A121" s="367" t="s">
        <v>777</v>
      </c>
      <c r="B121" s="368"/>
      <c r="C121" s="481" t="s">
        <v>896</v>
      </c>
      <c r="D121" s="482"/>
      <c r="E121" s="482"/>
      <c r="F121" s="482"/>
      <c r="G121" s="482"/>
      <c r="H121" s="482"/>
      <c r="I121" s="482"/>
      <c r="J121" s="483"/>
    </row>
    <row r="122" spans="1:10" ht="46.5" customHeight="1" thickBot="1" x14ac:dyDescent="0.3">
      <c r="A122" s="622" t="str">
        <f>IF('School-level PFEP'!A117="Transportation","Transpòtasyon",IF('School-level PFEP'!A117="Child Care","Swen Timoun",IF('School-level PFEP'!A117="Unfamiliar with School System","Familyarize avèk Sistem Lekòl la",IF('School-level PFEP'!A117="Cultural Differences","Diferans Kiltirèl",IF('School-level PFEP'!A117="Work Scheduling Conflict","Konfli Orè Travay"," ")))))</f>
        <v>Swen Timoun</v>
      </c>
      <c r="B122" s="623"/>
      <c r="C122" s="624" t="s">
        <v>897</v>
      </c>
      <c r="D122" s="625"/>
      <c r="E122" s="625"/>
      <c r="F122" s="625"/>
      <c r="G122" s="625"/>
      <c r="H122" s="625"/>
      <c r="I122" s="625"/>
      <c r="J122" s="626"/>
    </row>
    <row r="123" spans="1:10" ht="17.25" customHeight="1" thickBot="1" x14ac:dyDescent="0.3">
      <c r="A123" s="415" t="s">
        <v>780</v>
      </c>
      <c r="B123" s="416"/>
      <c r="C123" s="416"/>
      <c r="D123" s="416"/>
      <c r="E123" s="416"/>
      <c r="F123" s="416"/>
      <c r="G123" s="416"/>
      <c r="H123" s="416"/>
      <c r="I123" s="416"/>
      <c r="J123" s="417"/>
    </row>
    <row r="124" spans="1:10" ht="66" customHeight="1" x14ac:dyDescent="0.25">
      <c r="A124" s="507" t="s">
        <v>781</v>
      </c>
      <c r="B124" s="508"/>
      <c r="C124" s="508"/>
      <c r="D124" s="508"/>
      <c r="E124" s="508"/>
      <c r="F124" s="508"/>
      <c r="G124" s="508"/>
      <c r="H124" s="508"/>
      <c r="I124" s="508"/>
      <c r="J124" s="509"/>
    </row>
    <row r="125" spans="1:10" ht="51" customHeight="1" x14ac:dyDescent="0.25">
      <c r="A125" s="390" t="s">
        <v>782</v>
      </c>
      <c r="B125" s="468"/>
      <c r="C125" s="384"/>
      <c r="D125" s="385"/>
      <c r="E125" s="385"/>
      <c r="F125" s="385"/>
      <c r="G125" s="385"/>
      <c r="H125" s="386"/>
      <c r="I125" s="58" t="s">
        <v>783</v>
      </c>
      <c r="J125" s="64">
        <f>'School-level PFEP'!J120</f>
        <v>44477</v>
      </c>
    </row>
    <row r="126" spans="1:10" ht="24" customHeight="1" x14ac:dyDescent="0.25">
      <c r="A126" s="85" t="s">
        <v>812</v>
      </c>
      <c r="B126" s="268"/>
      <c r="C126" s="268"/>
      <c r="D126" s="268"/>
      <c r="E126" s="268"/>
      <c r="F126" s="268"/>
      <c r="G126" s="268"/>
      <c r="H126" s="268"/>
      <c r="I126" s="268"/>
      <c r="J126" s="269"/>
    </row>
  </sheetData>
  <mergeCells count="226">
    <mergeCell ref="A23:J23"/>
    <mergeCell ref="A7:J7"/>
    <mergeCell ref="A8:J8"/>
    <mergeCell ref="A9:J9"/>
    <mergeCell ref="A10:J10"/>
    <mergeCell ref="A11:J11"/>
    <mergeCell ref="A12:J12"/>
    <mergeCell ref="B2:H2"/>
    <mergeCell ref="B3:H3"/>
    <mergeCell ref="I3:J3"/>
    <mergeCell ref="A4:J4"/>
    <mergeCell ref="A5:J5"/>
    <mergeCell ref="A6:J6"/>
    <mergeCell ref="A20:J20"/>
    <mergeCell ref="A21:J21"/>
    <mergeCell ref="A22:J22"/>
    <mergeCell ref="A13:J13"/>
    <mergeCell ref="A14:J14"/>
    <mergeCell ref="A15:J15"/>
    <mergeCell ref="H16:I16"/>
    <mergeCell ref="H17:I17"/>
    <mergeCell ref="A16:A18"/>
    <mergeCell ref="C16:F16"/>
    <mergeCell ref="C17:F17"/>
    <mergeCell ref="A24:B24"/>
    <mergeCell ref="C24:F24"/>
    <mergeCell ref="I24:J24"/>
    <mergeCell ref="A25:B26"/>
    <mergeCell ref="C25:F25"/>
    <mergeCell ref="G25:H25"/>
    <mergeCell ref="I25:J25"/>
    <mergeCell ref="C26:F26"/>
    <mergeCell ref="G26:H26"/>
    <mergeCell ref="I26:J26"/>
    <mergeCell ref="C27:H27"/>
    <mergeCell ref="I27:J27"/>
    <mergeCell ref="A28:B31"/>
    <mergeCell ref="C28:H28"/>
    <mergeCell ref="I28:J31"/>
    <mergeCell ref="C29:H29"/>
    <mergeCell ref="C30:H30"/>
    <mergeCell ref="C31:H31"/>
    <mergeCell ref="A35:B37"/>
    <mergeCell ref="C35:F37"/>
    <mergeCell ref="G35:H37"/>
    <mergeCell ref="I35:J37"/>
    <mergeCell ref="A38:B40"/>
    <mergeCell ref="C38:F40"/>
    <mergeCell ref="G38:H40"/>
    <mergeCell ref="I38:J40"/>
    <mergeCell ref="A32:J32"/>
    <mergeCell ref="A33:J33"/>
    <mergeCell ref="C34:F34"/>
    <mergeCell ref="G34:H34"/>
    <mergeCell ref="I34:J34"/>
    <mergeCell ref="A45:B45"/>
    <mergeCell ref="C45:D45"/>
    <mergeCell ref="E45:J45"/>
    <mergeCell ref="A46:B46"/>
    <mergeCell ref="C46:D46"/>
    <mergeCell ref="E46:J46"/>
    <mergeCell ref="A41:J41"/>
    <mergeCell ref="A42:J42"/>
    <mergeCell ref="A43:B43"/>
    <mergeCell ref="C43:D43"/>
    <mergeCell ref="E43:J43"/>
    <mergeCell ref="A44:B44"/>
    <mergeCell ref="C44:D44"/>
    <mergeCell ref="E44:J44"/>
    <mergeCell ref="A51:B55"/>
    <mergeCell ref="C51:D52"/>
    <mergeCell ref="E51:F52"/>
    <mergeCell ref="C53:D54"/>
    <mergeCell ref="E53:F54"/>
    <mergeCell ref="C55:D55"/>
    <mergeCell ref="E55:F55"/>
    <mergeCell ref="A48:J48"/>
    <mergeCell ref="A49:J49"/>
    <mergeCell ref="A50:B50"/>
    <mergeCell ref="C50:F50"/>
    <mergeCell ref="G50:J50"/>
    <mergeCell ref="A62:B62"/>
    <mergeCell ref="C62:J62"/>
    <mergeCell ref="C63:F63"/>
    <mergeCell ref="G63:J63"/>
    <mergeCell ref="C64:F64"/>
    <mergeCell ref="G64:J64"/>
    <mergeCell ref="A56:B56"/>
    <mergeCell ref="C56:J56"/>
    <mergeCell ref="A57:B61"/>
    <mergeCell ref="C57:F57"/>
    <mergeCell ref="G57:J57"/>
    <mergeCell ref="C58:F58"/>
    <mergeCell ref="G58:I58"/>
    <mergeCell ref="C59:F59"/>
    <mergeCell ref="G59:J59"/>
    <mergeCell ref="C60:F60"/>
    <mergeCell ref="G60:J60"/>
    <mergeCell ref="C61:F61"/>
    <mergeCell ref="G61:J61"/>
    <mergeCell ref="C68:F68"/>
    <mergeCell ref="G68:J68"/>
    <mergeCell ref="A63:B67"/>
    <mergeCell ref="A68:B68"/>
    <mergeCell ref="A72:B72"/>
    <mergeCell ref="C72:D72"/>
    <mergeCell ref="A73:B73"/>
    <mergeCell ref="C73:D73"/>
    <mergeCell ref="E73:G73"/>
    <mergeCell ref="C65:F65"/>
    <mergeCell ref="G65:J65"/>
    <mergeCell ref="C66:F66"/>
    <mergeCell ref="C67:F67"/>
    <mergeCell ref="G67:J67"/>
    <mergeCell ref="A80:B80"/>
    <mergeCell ref="C80:D80"/>
    <mergeCell ref="E80:J80"/>
    <mergeCell ref="A81:B81"/>
    <mergeCell ref="C81:D81"/>
    <mergeCell ref="E81:J81"/>
    <mergeCell ref="A74:B74"/>
    <mergeCell ref="E72:J72"/>
    <mergeCell ref="A70:J70"/>
    <mergeCell ref="A71:J71"/>
    <mergeCell ref="A77:J77"/>
    <mergeCell ref="A78:B78"/>
    <mergeCell ref="C78:D78"/>
    <mergeCell ref="E78:J78"/>
    <mergeCell ref="A79:B79"/>
    <mergeCell ref="C79:D79"/>
    <mergeCell ref="E79:J79"/>
    <mergeCell ref="C74:D74"/>
    <mergeCell ref="E74:G74"/>
    <mergeCell ref="A75:B75"/>
    <mergeCell ref="C75:D75"/>
    <mergeCell ref="E75:G75"/>
    <mergeCell ref="A76:J76"/>
    <mergeCell ref="H73:J75"/>
    <mergeCell ref="A86:B86"/>
    <mergeCell ref="C86:D86"/>
    <mergeCell ref="E86:F86"/>
    <mergeCell ref="G86:J86"/>
    <mergeCell ref="A87:B87"/>
    <mergeCell ref="C87:D87"/>
    <mergeCell ref="E87:F87"/>
    <mergeCell ref="G87:J87"/>
    <mergeCell ref="A82:J82"/>
    <mergeCell ref="A83:J83"/>
    <mergeCell ref="A84:J84"/>
    <mergeCell ref="A85:B85"/>
    <mergeCell ref="C85:D85"/>
    <mergeCell ref="E85:F85"/>
    <mergeCell ref="G85:J85"/>
    <mergeCell ref="A91:J91"/>
    <mergeCell ref="A92:J92"/>
    <mergeCell ref="A93:B93"/>
    <mergeCell ref="C93:D93"/>
    <mergeCell ref="E93:H93"/>
    <mergeCell ref="I93:J93"/>
    <mergeCell ref="A88:B88"/>
    <mergeCell ref="C88:D88"/>
    <mergeCell ref="E88:F88"/>
    <mergeCell ref="G88:J88"/>
    <mergeCell ref="A89:B89"/>
    <mergeCell ref="C89:D89"/>
    <mergeCell ref="E89:F89"/>
    <mergeCell ref="G89:J89"/>
    <mergeCell ref="A99:A100"/>
    <mergeCell ref="B99:C100"/>
    <mergeCell ref="D99:F100"/>
    <mergeCell ref="G99:J100"/>
    <mergeCell ref="A94:B94"/>
    <mergeCell ref="C94:D94"/>
    <mergeCell ref="E94:H94"/>
    <mergeCell ref="I94:J94"/>
    <mergeCell ref="A95:B95"/>
    <mergeCell ref="C95:D95"/>
    <mergeCell ref="E95:H95"/>
    <mergeCell ref="I95:J95"/>
    <mergeCell ref="A126:J126"/>
    <mergeCell ref="A121:B121"/>
    <mergeCell ref="C121:J121"/>
    <mergeCell ref="A122:B122"/>
    <mergeCell ref="C122:J122"/>
    <mergeCell ref="A123:J123"/>
    <mergeCell ref="A124:J124"/>
    <mergeCell ref="A114:A116"/>
    <mergeCell ref="B114:G116"/>
    <mergeCell ref="H114:I116"/>
    <mergeCell ref="A118:J118"/>
    <mergeCell ref="A119:J119"/>
    <mergeCell ref="A120:B120"/>
    <mergeCell ref="C120:J120"/>
    <mergeCell ref="J105:J116"/>
    <mergeCell ref="A108:A110"/>
    <mergeCell ref="H108:I110"/>
    <mergeCell ref="A111:A113"/>
    <mergeCell ref="H111:I113"/>
    <mergeCell ref="B108:G110"/>
    <mergeCell ref="B111:G112"/>
    <mergeCell ref="B113:G113"/>
    <mergeCell ref="A117:J117"/>
    <mergeCell ref="A1:J1"/>
    <mergeCell ref="A19:J19"/>
    <mergeCell ref="A47:J47"/>
    <mergeCell ref="A90:J90"/>
    <mergeCell ref="B18:J18"/>
    <mergeCell ref="G51:J55"/>
    <mergeCell ref="G66:J66"/>
    <mergeCell ref="A125:B125"/>
    <mergeCell ref="C125:H125"/>
    <mergeCell ref="A105:A107"/>
    <mergeCell ref="B105:G107"/>
    <mergeCell ref="H105:I107"/>
    <mergeCell ref="B101:C101"/>
    <mergeCell ref="D101:F101"/>
    <mergeCell ref="G101:J101"/>
    <mergeCell ref="A102:J102"/>
    <mergeCell ref="A103:J103"/>
    <mergeCell ref="B104:G104"/>
    <mergeCell ref="H104:I104"/>
    <mergeCell ref="A96:J96"/>
    <mergeCell ref="A97:J97"/>
    <mergeCell ref="B98:C98"/>
    <mergeCell ref="D98:F98"/>
    <mergeCell ref="G98:J98"/>
  </mergeCells>
  <dataValidations count="25">
    <dataValidation allowBlank="1" showInputMessage="1" showErrorMessage="1" prompt="Todos los horarios de reunión flexibles deben ser seleccionados" sqref="A72:B72" xr:uid="{42CEB76E-DFF3-473F-942C-931A02CA9549}"/>
    <dataValidation allowBlank="1" showInputMessage="1" showErrorMessage="1" prompt="Assurance Page must be signed by the Principal" sqref="B16:C16" xr:uid="{8F52B0D3-B83C-464D-9A72-7804845EC799}"/>
    <dataValidation allowBlank="1" showErrorMessage="1" prompt="Please select &quot;Activity&quot; from the drop-down menu." sqref="C44:D45" xr:uid="{CF1A17BB-ECDF-4FD3-B88F-A22F7B2693CD}"/>
    <dataValidation allowBlank="1" showErrorMessage="1" sqref="E44:J46" xr:uid="{442DF6DE-A3F5-40FE-8D6B-F3E9EAECC61B}"/>
    <dataValidation allowBlank="1" showInputMessage="1" showErrorMessage="1" prompt="Tanpri chwazi &quot;Dat reyinyon&quot; soti nan meni an gout-desann. Tit I Anyel MTG. ki gen dat pou anvan EESAC MTG._x000a__x000a_ESSAC MTG. Date se chwazi a ki date nan ki PFEP a revize ak finalize ak paran yo._x000a_" sqref="I24:J24" xr:uid="{3577FC16-CAF0-4FB2-8EAE-43C31447C34A}"/>
    <dataValidation allowBlank="1" showInputMessage="1" showErrorMessage="1" prompt="Tanpri chwazi &quot;Timeline&quot; nan meni an gout-desann" sqref="I27:J27" xr:uid="{6A8C8847-F4C8-40F6-889C-83BF8A3FDDA2}"/>
    <dataValidation allowBlank="1" showInputMessage="1" showErrorMessage="1" prompt="Tcheke bwat pou Tit I Anyel MTG. &amp;amp; EESAC MTG._x000a__x000a_Si plis pase yon Tit I Anyel MTG oswa EESAC MTG te fet, presize nan espas yo bay._x000a__x000a_" sqref="C34:F34" xr:uid="{55D67732-B768-4C8B-879E-E373311FC541}"/>
    <dataValidation allowBlank="1" showInputMessage="1" showErrorMessage="1" prompt="Tanpri chwazi &quot;Dat reyinyon&quot; soti nan meni an gout-desann." sqref="I34:J34" xr:uid="{F227CD0D-48AC-47F9-BC1F-238DF77AD7E9}"/>
    <dataValidation allowBlank="1" showInputMessage="1" showErrorMessage="1" prompt="Tcheke chak pwogram federal/aktivite kowodone oswa entegre nan lekol la_x000a_" sqref="A43:B43" xr:uid="{1186AB1E-028A-4854-9CF4-7EC0FFC896D3}"/>
    <dataValidation allowBlank="1" showInputMessage="1" showErrorMessage="1" prompt="Tcheke tout sa ki aplike" sqref="C50:F50 C56:J56 C62:J62" xr:uid="{22ECCDD7-F22D-4F64-A046-B72D27915B0C}"/>
    <dataValidation allowBlank="1" showInputMessage="1" showErrorMessage="1" prompt="Antre nan kantite total patisipan yo nan patisipan nan Reyinyon Paran Anyel I anyel la nan konpilasyon siyati sou reyinyon siy-an dra yo nan plas ki pi ba a." sqref="G50:J50" xr:uid="{D646969A-45BC-4BD0-A357-D48EC725B111}"/>
    <dataValidation allowBlank="1" showInputMessage="1" showErrorMessage="1" prompt="Chwazi dokiman reyinyon / aktivite soti nan meni gout-desann (dokimanaiton obligatwa)" sqref="E72:J72" xr:uid="{3D36C70C-0FFB-4496-8160-673842478C5E}"/>
    <dataValidation allowBlank="1" showInputMessage="1" showErrorMessage="1" prompt="Chwazi omwen kat (4) aktivite / travay nan meni gout-desann" sqref="A78:B78" xr:uid="{606B2F2D-6238-441C-9874-56CB69794576}"/>
    <dataValidation allowBlank="1" showInputMessage="1" showErrorMessage="1" prompt="Chwazi moun ki responsab pou meni gout-desann pou chak aktivite / travay chwazi." sqref="C78:D78" xr:uid="{BE804C36-4219-4D25-81E8-8E1E19EE1D6E}"/>
    <dataValidation allowBlank="1" showInputMessage="1" showErrorMessage="1" prompt="tcheke chak aktivite lekol la ap ofri pou bati kapasite anplwaye pou paran ak angajman familyal" sqref="A85:B85" xr:uid="{26EB2ECB-8698-41E9-BB96-55EC2A6BEFC2}"/>
    <dataValidation allowBlank="1" showInputMessage="1" showErrorMessage="1" prompt="Chwazi moun ki responsab pou chak aktivite nan meni an gout-desann" sqref="C85:D85 C93:D93" xr:uid="{03045DD1-2153-44A3-B72E-5B7072051960}"/>
    <dataValidation allowBlank="1" showInputMessage="1" showErrorMessage="1" prompt="Chwazi kat (4) kontni ak kalite aktivite soti nan meni gout-desann" sqref="A93:B93" xr:uid="{3E722409-109A-42A6-A9C8-4B6F3F28BE74}"/>
    <dataValidation allowBlank="1" showInputMessage="1" showErrorMessage="1" prompt="Chwazi youn (1) zon paran/angajman fanmi pou chak kontni ak kalite aktivite chwazi" sqref="E93:H93" xr:uid="{D61A19A3-9E30-4619-A034-AF8B1C6EA4A1}"/>
    <dataValidation allowBlank="1" showInputMessage="1" showErrorMessage="1" prompt="Chwazi youn (1) prev efikasite nan meni gout-desann pou chak kontni ak kalite aktivite chwazi (se dokiman back-up obligatwa)" sqref="I93:J93" xr:uid="{4F90FA1B-B5DC-4AD8-AB4C-D427E9B291F9}"/>
    <dataValidation allowBlank="1" showInputMessage="1" showErrorMessage="1" prompt="Chwazi aranjman soti nan meni gout-desann pou chak zon konsantre_x000a_" sqref="B98:C98" xr:uid="{19FEC4A6-C310-48A2-B1B4-93ECDFC0B83F}"/>
    <dataValidation allowBlank="1" showInputMessage="1" showErrorMessage="1" prompt="Chwazi moun ki responsab pou chak zon konsantre akse nan meni an gout-desann" sqref="D98:F98" xr:uid="{3C84347E-E8B6-4E9C-935D-3FC477963661}"/>
    <dataValidation allowBlank="1" showInputMessage="1" showErrorMessage="1" prompt="Chwazi youn (1) prev efikasite nan gout-desann pou chak zon konsantre akse (dokiman yo mande)" sqref="G98:J98" xr:uid="{C149BB2C-4DF0-4ED3-87B5-72036D3C38ED}"/>
    <dataValidation allowBlank="1" showInputMessage="1" showErrorMessage="1" prompt="Chwazi twa (3) kontni ak kalite aktivite soti nan meni gout-desann pou chak konsantre kominikasyon konsantre área" sqref="B104:G104" xr:uid="{3222DA01-16AA-4687-93B3-8246647337CB}"/>
    <dataValidation allowBlank="1" showInputMessage="1" showErrorMessage="1" prompt="Chwazi tit moun ki responsab pou chak kontni ak kalite aktivite chwazi nan meni gout-dowm_x000a_" sqref="H104:I104" xr:uid="{A8590ECD-7AFD-4D58-8607-B41859824B70}"/>
    <dataValidation allowBlank="1" showInputMessage="1" showErrorMessage="1" prompt="Chwazi one (1) prev efikasite nan meni gout-desann pou chak zon konsantre akse (dokiman do-up obligatwa)_x000a_" sqref="J104" xr:uid="{2A6D8EAE-9C2F-4B9C-9EFA-DC1CFDFDDE2C}"/>
  </dataValidations>
  <hyperlinks>
    <hyperlink ref="B113" r:id="rId1" location="!/fullWidth/3937 " xr:uid="{FAE7ACCB-53AD-47C9-BE09-902CA3F4BA7A}"/>
  </hyperlinks>
  <pageMargins left="0.7" right="0.7" top="0.85291666666666699" bottom="0.75" header="0.3" footer="0.3"/>
  <pageSetup scale="90" orientation="portrait" r:id="rId2"/>
  <headerFooter>
    <oddHeader>&amp;L&amp;"Arial Narrow,Regular"&amp;9&amp;G&amp;C&amp;"Arial Narrow,Regular"&amp;10LEK SCHOOLL PIBLIK MIAMI-DADE COUNTY
PLAN Patisipasyon paran ak fanmi (PFEP)
NAN NIVO LEK SCHOOLL POU 2020-2021&amp;R&amp;G</oddHeader>
    <oddFooter>&amp;R&amp;P</oddFooter>
  </headerFooter>
  <ignoredErrors>
    <ignoredError sqref="C88:C89" formula="1"/>
  </ignoredErrors>
  <drawing r:id="rId3"/>
  <legacyDrawing r:id="rId4"/>
  <legacyDrawingHF r:id="rId5"/>
  <mc:AlternateContent xmlns:mc="http://schemas.openxmlformats.org/markup-compatibility/2006">
    <mc:Choice Requires="x14">
      <controls>
        <mc:AlternateContent xmlns:mc="http://schemas.openxmlformats.org/markup-compatibility/2006">
          <mc:Choice Requires="x14">
            <control shapeId="14338" r:id="rId6" name="Check Box 2">
              <controlPr locked="0" defaultSize="0" autoFill="0" autoLine="0" autoPict="0">
                <anchor moveWithCells="1">
                  <from>
                    <xdr:col>0</xdr:col>
                    <xdr:colOff>0</xdr:colOff>
                    <xdr:row>44</xdr:row>
                    <xdr:rowOff>9525</xdr:rowOff>
                  </from>
                  <to>
                    <xdr:col>0</xdr:col>
                    <xdr:colOff>228600</xdr:colOff>
                    <xdr:row>44</xdr:row>
                    <xdr:rowOff>228600</xdr:rowOff>
                  </to>
                </anchor>
              </controlPr>
            </control>
          </mc:Choice>
        </mc:AlternateContent>
        <mc:AlternateContent xmlns:mc="http://schemas.openxmlformats.org/markup-compatibility/2006">
          <mc:Choice Requires="x14">
            <control shapeId="14339" r:id="rId7" name="Check Box 3">
              <controlPr locked="0" defaultSize="0" autoFill="0" autoLine="0" autoPict="0">
                <anchor moveWithCells="1">
                  <from>
                    <xdr:col>4</xdr:col>
                    <xdr:colOff>47625</xdr:colOff>
                    <xdr:row>50</xdr:row>
                    <xdr:rowOff>0</xdr:rowOff>
                  </from>
                  <to>
                    <xdr:col>5</xdr:col>
                    <xdr:colOff>76200</xdr:colOff>
                    <xdr:row>51</xdr:row>
                    <xdr:rowOff>0</xdr:rowOff>
                  </to>
                </anchor>
              </controlPr>
            </control>
          </mc:Choice>
        </mc:AlternateContent>
        <mc:AlternateContent xmlns:mc="http://schemas.openxmlformats.org/markup-compatibility/2006">
          <mc:Choice Requires="x14">
            <control shapeId="14340" r:id="rId8" name="Check Box 4">
              <controlPr locked="0" defaultSize="0" autoFill="0" autoLine="0" autoPict="0">
                <anchor moveWithCells="1">
                  <from>
                    <xdr:col>4</xdr:col>
                    <xdr:colOff>47625</xdr:colOff>
                    <xdr:row>52</xdr:row>
                    <xdr:rowOff>0</xdr:rowOff>
                  </from>
                  <to>
                    <xdr:col>5</xdr:col>
                    <xdr:colOff>476250</xdr:colOff>
                    <xdr:row>52</xdr:row>
                    <xdr:rowOff>171450</xdr:rowOff>
                  </to>
                </anchor>
              </controlPr>
            </control>
          </mc:Choice>
        </mc:AlternateContent>
        <mc:AlternateContent xmlns:mc="http://schemas.openxmlformats.org/markup-compatibility/2006">
          <mc:Choice Requires="x14">
            <control shapeId="14341" r:id="rId9" name="Check Box 5">
              <controlPr locked="0" defaultSize="0" autoFill="0" autoLine="0" autoPict="0">
                <anchor moveWithCells="1">
                  <from>
                    <xdr:col>4</xdr:col>
                    <xdr:colOff>47625</xdr:colOff>
                    <xdr:row>54</xdr:row>
                    <xdr:rowOff>0</xdr:rowOff>
                  </from>
                  <to>
                    <xdr:col>5</xdr:col>
                    <xdr:colOff>476250</xdr:colOff>
                    <xdr:row>54</xdr:row>
                    <xdr:rowOff>171450</xdr:rowOff>
                  </to>
                </anchor>
              </controlPr>
            </control>
          </mc:Choice>
        </mc:AlternateContent>
        <mc:AlternateContent xmlns:mc="http://schemas.openxmlformats.org/markup-compatibility/2006">
          <mc:Choice Requires="x14">
            <control shapeId="14342" r:id="rId10" name="Check Box 6">
              <controlPr locked="0" defaultSize="0" autoFill="0" autoLine="0" autoPict="0">
                <anchor moveWithCells="1">
                  <from>
                    <xdr:col>4</xdr:col>
                    <xdr:colOff>47625</xdr:colOff>
                    <xdr:row>50</xdr:row>
                    <xdr:rowOff>0</xdr:rowOff>
                  </from>
                  <to>
                    <xdr:col>5</xdr:col>
                    <xdr:colOff>476250</xdr:colOff>
                    <xdr:row>51</xdr:row>
                    <xdr:rowOff>0</xdr:rowOff>
                  </to>
                </anchor>
              </controlPr>
            </control>
          </mc:Choice>
        </mc:AlternateContent>
        <mc:AlternateContent xmlns:mc="http://schemas.openxmlformats.org/markup-compatibility/2006">
          <mc:Choice Requires="x14">
            <control shapeId="14343" r:id="rId11" name="Check Box 7">
              <controlPr locked="0" defaultSize="0" autoFill="0" autoLine="0" autoPict="0">
                <anchor moveWithCells="1">
                  <from>
                    <xdr:col>2</xdr:col>
                    <xdr:colOff>47625</xdr:colOff>
                    <xdr:row>50</xdr:row>
                    <xdr:rowOff>0</xdr:rowOff>
                  </from>
                  <to>
                    <xdr:col>2</xdr:col>
                    <xdr:colOff>666750</xdr:colOff>
                    <xdr:row>51</xdr:row>
                    <xdr:rowOff>0</xdr:rowOff>
                  </to>
                </anchor>
              </controlPr>
            </control>
          </mc:Choice>
        </mc:AlternateContent>
        <mc:AlternateContent xmlns:mc="http://schemas.openxmlformats.org/markup-compatibility/2006">
          <mc:Choice Requires="x14">
            <control shapeId="14344" r:id="rId12" name="Check Box 8">
              <controlPr locked="0" defaultSize="0" autoFill="0" autoLine="0" autoPict="0">
                <anchor moveWithCells="1">
                  <from>
                    <xdr:col>2</xdr:col>
                    <xdr:colOff>47625</xdr:colOff>
                    <xdr:row>52</xdr:row>
                    <xdr:rowOff>0</xdr:rowOff>
                  </from>
                  <to>
                    <xdr:col>2</xdr:col>
                    <xdr:colOff>266700</xdr:colOff>
                    <xdr:row>52</xdr:row>
                    <xdr:rowOff>171450</xdr:rowOff>
                  </to>
                </anchor>
              </controlPr>
            </control>
          </mc:Choice>
        </mc:AlternateContent>
        <mc:AlternateContent xmlns:mc="http://schemas.openxmlformats.org/markup-compatibility/2006">
          <mc:Choice Requires="x14">
            <control shapeId="14345" r:id="rId13" name="Check Box 9">
              <controlPr locked="0" defaultSize="0" autoFill="0" autoLine="0" autoPict="0">
                <anchor moveWithCells="1">
                  <from>
                    <xdr:col>2</xdr:col>
                    <xdr:colOff>47625</xdr:colOff>
                    <xdr:row>54</xdr:row>
                    <xdr:rowOff>0</xdr:rowOff>
                  </from>
                  <to>
                    <xdr:col>2</xdr:col>
                    <xdr:colOff>266700</xdr:colOff>
                    <xdr:row>54</xdr:row>
                    <xdr:rowOff>171450</xdr:rowOff>
                  </to>
                </anchor>
              </controlPr>
            </control>
          </mc:Choice>
        </mc:AlternateContent>
        <mc:AlternateContent xmlns:mc="http://schemas.openxmlformats.org/markup-compatibility/2006">
          <mc:Choice Requires="x14">
            <control shapeId="14346" r:id="rId14" name="Check Box 10">
              <controlPr locked="0" defaultSize="0" autoFill="0" autoLine="0" autoPict="0">
                <anchor moveWithCells="1">
                  <from>
                    <xdr:col>2</xdr:col>
                    <xdr:colOff>47625</xdr:colOff>
                    <xdr:row>56</xdr:row>
                    <xdr:rowOff>0</xdr:rowOff>
                  </from>
                  <to>
                    <xdr:col>2</xdr:col>
                    <xdr:colOff>266700</xdr:colOff>
                    <xdr:row>56</xdr:row>
                    <xdr:rowOff>171450</xdr:rowOff>
                  </to>
                </anchor>
              </controlPr>
            </control>
          </mc:Choice>
        </mc:AlternateContent>
        <mc:AlternateContent xmlns:mc="http://schemas.openxmlformats.org/markup-compatibility/2006">
          <mc:Choice Requires="x14">
            <control shapeId="14347" r:id="rId15" name="Check Box 11">
              <controlPr locked="0" defaultSize="0" autoFill="0" autoLine="0" autoPict="0">
                <anchor moveWithCells="1">
                  <from>
                    <xdr:col>2</xdr:col>
                    <xdr:colOff>47625</xdr:colOff>
                    <xdr:row>57</xdr:row>
                    <xdr:rowOff>0</xdr:rowOff>
                  </from>
                  <to>
                    <xdr:col>2</xdr:col>
                    <xdr:colOff>266700</xdr:colOff>
                    <xdr:row>57</xdr:row>
                    <xdr:rowOff>171450</xdr:rowOff>
                  </to>
                </anchor>
              </controlPr>
            </control>
          </mc:Choice>
        </mc:AlternateContent>
        <mc:AlternateContent xmlns:mc="http://schemas.openxmlformats.org/markup-compatibility/2006">
          <mc:Choice Requires="x14">
            <control shapeId="14348" r:id="rId16" name="Check Box 12">
              <controlPr locked="0" defaultSize="0" autoFill="0" autoLine="0" autoPict="0">
                <anchor moveWithCells="1">
                  <from>
                    <xdr:col>2</xdr:col>
                    <xdr:colOff>47625</xdr:colOff>
                    <xdr:row>58</xdr:row>
                    <xdr:rowOff>0</xdr:rowOff>
                  </from>
                  <to>
                    <xdr:col>2</xdr:col>
                    <xdr:colOff>266700</xdr:colOff>
                    <xdr:row>58</xdr:row>
                    <xdr:rowOff>171450</xdr:rowOff>
                  </to>
                </anchor>
              </controlPr>
            </control>
          </mc:Choice>
        </mc:AlternateContent>
        <mc:AlternateContent xmlns:mc="http://schemas.openxmlformats.org/markup-compatibility/2006">
          <mc:Choice Requires="x14">
            <control shapeId="14349" r:id="rId17" name="Check Box 13">
              <controlPr locked="0" defaultSize="0" autoFill="0" autoLine="0" autoPict="0">
                <anchor moveWithCells="1">
                  <from>
                    <xdr:col>2</xdr:col>
                    <xdr:colOff>47625</xdr:colOff>
                    <xdr:row>59</xdr:row>
                    <xdr:rowOff>0</xdr:rowOff>
                  </from>
                  <to>
                    <xdr:col>2</xdr:col>
                    <xdr:colOff>266700</xdr:colOff>
                    <xdr:row>59</xdr:row>
                    <xdr:rowOff>171450</xdr:rowOff>
                  </to>
                </anchor>
              </controlPr>
            </control>
          </mc:Choice>
        </mc:AlternateContent>
        <mc:AlternateContent xmlns:mc="http://schemas.openxmlformats.org/markup-compatibility/2006">
          <mc:Choice Requires="x14">
            <control shapeId="14350" r:id="rId18" name="Check Box 14">
              <controlPr locked="0" defaultSize="0" autoFill="0" autoLine="0" autoPict="0">
                <anchor moveWithCells="1">
                  <from>
                    <xdr:col>2</xdr:col>
                    <xdr:colOff>47625</xdr:colOff>
                    <xdr:row>60</xdr:row>
                    <xdr:rowOff>0</xdr:rowOff>
                  </from>
                  <to>
                    <xdr:col>2</xdr:col>
                    <xdr:colOff>266700</xdr:colOff>
                    <xdr:row>60</xdr:row>
                    <xdr:rowOff>171450</xdr:rowOff>
                  </to>
                </anchor>
              </controlPr>
            </control>
          </mc:Choice>
        </mc:AlternateContent>
        <mc:AlternateContent xmlns:mc="http://schemas.openxmlformats.org/markup-compatibility/2006">
          <mc:Choice Requires="x14">
            <control shapeId="14351" r:id="rId19" name="Check Box 15">
              <controlPr locked="0" defaultSize="0" autoFill="0" autoLine="0" autoPict="0">
                <anchor moveWithCells="1">
                  <from>
                    <xdr:col>6</xdr:col>
                    <xdr:colOff>9525</xdr:colOff>
                    <xdr:row>55</xdr:row>
                    <xdr:rowOff>247650</xdr:rowOff>
                  </from>
                  <to>
                    <xdr:col>7</xdr:col>
                    <xdr:colOff>123825</xdr:colOff>
                    <xdr:row>56</xdr:row>
                    <xdr:rowOff>190500</xdr:rowOff>
                  </to>
                </anchor>
              </controlPr>
            </control>
          </mc:Choice>
        </mc:AlternateContent>
        <mc:AlternateContent xmlns:mc="http://schemas.openxmlformats.org/markup-compatibility/2006">
          <mc:Choice Requires="x14">
            <control shapeId="14353" r:id="rId20" name="Check Box 17">
              <controlPr locked="0" defaultSize="0" autoFill="0" autoLine="0" autoPict="0">
                <anchor moveWithCells="1">
                  <from>
                    <xdr:col>6</xdr:col>
                    <xdr:colOff>9525</xdr:colOff>
                    <xdr:row>58</xdr:row>
                    <xdr:rowOff>9525</xdr:rowOff>
                  </from>
                  <to>
                    <xdr:col>7</xdr:col>
                    <xdr:colOff>123825</xdr:colOff>
                    <xdr:row>58</xdr:row>
                    <xdr:rowOff>190500</xdr:rowOff>
                  </to>
                </anchor>
              </controlPr>
            </control>
          </mc:Choice>
        </mc:AlternateContent>
        <mc:AlternateContent xmlns:mc="http://schemas.openxmlformats.org/markup-compatibility/2006">
          <mc:Choice Requires="x14">
            <control shapeId="14354" r:id="rId21" name="Check Box 18">
              <controlPr locked="0" defaultSize="0" autoFill="0" autoLine="0" autoPict="0">
                <anchor moveWithCells="1">
                  <from>
                    <xdr:col>6</xdr:col>
                    <xdr:colOff>19050</xdr:colOff>
                    <xdr:row>59</xdr:row>
                    <xdr:rowOff>9525</xdr:rowOff>
                  </from>
                  <to>
                    <xdr:col>7</xdr:col>
                    <xdr:colOff>161925</xdr:colOff>
                    <xdr:row>59</xdr:row>
                    <xdr:rowOff>171450</xdr:rowOff>
                  </to>
                </anchor>
              </controlPr>
            </control>
          </mc:Choice>
        </mc:AlternateContent>
        <mc:AlternateContent xmlns:mc="http://schemas.openxmlformats.org/markup-compatibility/2006">
          <mc:Choice Requires="x14">
            <control shapeId="14355" r:id="rId22" name="Check Box 19">
              <controlPr locked="0" defaultSize="0" autoFill="0" autoLine="0" autoPict="0">
                <anchor moveWithCells="1">
                  <from>
                    <xdr:col>6</xdr:col>
                    <xdr:colOff>9525</xdr:colOff>
                    <xdr:row>60</xdr:row>
                    <xdr:rowOff>9525</xdr:rowOff>
                  </from>
                  <to>
                    <xdr:col>7</xdr:col>
                    <xdr:colOff>142875</xdr:colOff>
                    <xdr:row>60</xdr:row>
                    <xdr:rowOff>171450</xdr:rowOff>
                  </to>
                </anchor>
              </controlPr>
            </control>
          </mc:Choice>
        </mc:AlternateContent>
        <mc:AlternateContent xmlns:mc="http://schemas.openxmlformats.org/markup-compatibility/2006">
          <mc:Choice Requires="x14">
            <control shapeId="14356" r:id="rId23" name="Check Box 20">
              <controlPr locked="0" defaultSize="0" autoFill="0" autoLine="0" autoPict="0">
                <anchor moveWithCells="1">
                  <from>
                    <xdr:col>2</xdr:col>
                    <xdr:colOff>47625</xdr:colOff>
                    <xdr:row>62</xdr:row>
                    <xdr:rowOff>0</xdr:rowOff>
                  </from>
                  <to>
                    <xdr:col>2</xdr:col>
                    <xdr:colOff>266700</xdr:colOff>
                    <xdr:row>62</xdr:row>
                    <xdr:rowOff>171450</xdr:rowOff>
                  </to>
                </anchor>
              </controlPr>
            </control>
          </mc:Choice>
        </mc:AlternateContent>
        <mc:AlternateContent xmlns:mc="http://schemas.openxmlformats.org/markup-compatibility/2006">
          <mc:Choice Requires="x14">
            <control shapeId="14357" r:id="rId24" name="Check Box 21">
              <controlPr locked="0" defaultSize="0" autoFill="0" autoLine="0" autoPict="0">
                <anchor moveWithCells="1">
                  <from>
                    <xdr:col>2</xdr:col>
                    <xdr:colOff>47625</xdr:colOff>
                    <xdr:row>63</xdr:row>
                    <xdr:rowOff>0</xdr:rowOff>
                  </from>
                  <to>
                    <xdr:col>2</xdr:col>
                    <xdr:colOff>266700</xdr:colOff>
                    <xdr:row>63</xdr:row>
                    <xdr:rowOff>171450</xdr:rowOff>
                  </to>
                </anchor>
              </controlPr>
            </control>
          </mc:Choice>
        </mc:AlternateContent>
        <mc:AlternateContent xmlns:mc="http://schemas.openxmlformats.org/markup-compatibility/2006">
          <mc:Choice Requires="x14">
            <control shapeId="14358" r:id="rId25" name="Check Box 22">
              <controlPr locked="0" defaultSize="0" autoFill="0" autoLine="0" autoPict="0">
                <anchor moveWithCells="1">
                  <from>
                    <xdr:col>2</xdr:col>
                    <xdr:colOff>47625</xdr:colOff>
                    <xdr:row>64</xdr:row>
                    <xdr:rowOff>0</xdr:rowOff>
                  </from>
                  <to>
                    <xdr:col>2</xdr:col>
                    <xdr:colOff>266700</xdr:colOff>
                    <xdr:row>64</xdr:row>
                    <xdr:rowOff>171450</xdr:rowOff>
                  </to>
                </anchor>
              </controlPr>
            </control>
          </mc:Choice>
        </mc:AlternateContent>
        <mc:AlternateContent xmlns:mc="http://schemas.openxmlformats.org/markup-compatibility/2006">
          <mc:Choice Requires="x14">
            <control shapeId="14359" r:id="rId26" name="Check Box 23">
              <controlPr locked="0" defaultSize="0" autoFill="0" autoLine="0" autoPict="0">
                <anchor moveWithCells="1">
                  <from>
                    <xdr:col>2</xdr:col>
                    <xdr:colOff>47625</xdr:colOff>
                    <xdr:row>65</xdr:row>
                    <xdr:rowOff>0</xdr:rowOff>
                  </from>
                  <to>
                    <xdr:col>2</xdr:col>
                    <xdr:colOff>266700</xdr:colOff>
                    <xdr:row>65</xdr:row>
                    <xdr:rowOff>171450</xdr:rowOff>
                  </to>
                </anchor>
              </controlPr>
            </control>
          </mc:Choice>
        </mc:AlternateContent>
        <mc:AlternateContent xmlns:mc="http://schemas.openxmlformats.org/markup-compatibility/2006">
          <mc:Choice Requires="x14">
            <control shapeId="14361" r:id="rId27" name="Check Box 25">
              <controlPr locked="0" defaultSize="0" autoFill="0" autoLine="0" autoPict="0">
                <anchor moveWithCells="1">
                  <from>
                    <xdr:col>6</xdr:col>
                    <xdr:colOff>19050</xdr:colOff>
                    <xdr:row>64</xdr:row>
                    <xdr:rowOff>0</xdr:rowOff>
                  </from>
                  <to>
                    <xdr:col>7</xdr:col>
                    <xdr:colOff>142875</xdr:colOff>
                    <xdr:row>64</xdr:row>
                    <xdr:rowOff>171450</xdr:rowOff>
                  </to>
                </anchor>
              </controlPr>
            </control>
          </mc:Choice>
        </mc:AlternateContent>
        <mc:AlternateContent xmlns:mc="http://schemas.openxmlformats.org/markup-compatibility/2006">
          <mc:Choice Requires="x14">
            <control shapeId="14365" r:id="rId28" name="Check Box 29">
              <controlPr locked="0" defaultSize="0" autoFill="0" autoLine="0" autoPict="0">
                <anchor moveWithCells="1">
                  <from>
                    <xdr:col>6</xdr:col>
                    <xdr:colOff>19050</xdr:colOff>
                    <xdr:row>66</xdr:row>
                    <xdr:rowOff>9525</xdr:rowOff>
                  </from>
                  <to>
                    <xdr:col>7</xdr:col>
                    <xdr:colOff>142875</xdr:colOff>
                    <xdr:row>66</xdr:row>
                    <xdr:rowOff>171450</xdr:rowOff>
                  </to>
                </anchor>
              </controlPr>
            </control>
          </mc:Choice>
        </mc:AlternateContent>
        <mc:AlternateContent xmlns:mc="http://schemas.openxmlformats.org/markup-compatibility/2006">
          <mc:Choice Requires="x14">
            <control shapeId="14368" r:id="rId29" name="Check Box 32">
              <controlPr locked="0" defaultSize="0" autoFill="0" autoLine="0" autoPict="0">
                <anchor moveWithCells="1">
                  <from>
                    <xdr:col>0</xdr:col>
                    <xdr:colOff>47625</xdr:colOff>
                    <xdr:row>71</xdr:row>
                    <xdr:rowOff>190500</xdr:rowOff>
                  </from>
                  <to>
                    <xdr:col>0</xdr:col>
                    <xdr:colOff>285750</xdr:colOff>
                    <xdr:row>72</xdr:row>
                    <xdr:rowOff>447675</xdr:rowOff>
                  </to>
                </anchor>
              </controlPr>
            </control>
          </mc:Choice>
        </mc:AlternateContent>
        <mc:AlternateContent xmlns:mc="http://schemas.openxmlformats.org/markup-compatibility/2006">
          <mc:Choice Requires="x14">
            <control shapeId="14369" r:id="rId30" name="Check Box 33">
              <controlPr locked="0" defaultSize="0" autoFill="0" autoLine="0" autoPict="0">
                <anchor moveWithCells="1">
                  <from>
                    <xdr:col>0</xdr:col>
                    <xdr:colOff>57150</xdr:colOff>
                    <xdr:row>74</xdr:row>
                    <xdr:rowOff>95250</xdr:rowOff>
                  </from>
                  <to>
                    <xdr:col>0</xdr:col>
                    <xdr:colOff>295275</xdr:colOff>
                    <xdr:row>74</xdr:row>
                    <xdr:rowOff>361950</xdr:rowOff>
                  </to>
                </anchor>
              </controlPr>
            </control>
          </mc:Choice>
        </mc:AlternateContent>
        <mc:AlternateContent xmlns:mc="http://schemas.openxmlformats.org/markup-compatibility/2006">
          <mc:Choice Requires="x14">
            <control shapeId="14370" r:id="rId31" name="Check Box 34">
              <controlPr locked="0" defaultSize="0" autoFill="0" autoLine="0" autoPict="0">
                <anchor moveWithCells="1">
                  <from>
                    <xdr:col>6</xdr:col>
                    <xdr:colOff>9525</xdr:colOff>
                    <xdr:row>57</xdr:row>
                    <xdr:rowOff>9525</xdr:rowOff>
                  </from>
                  <to>
                    <xdr:col>7</xdr:col>
                    <xdr:colOff>142875</xdr:colOff>
                    <xdr:row>57</xdr:row>
                    <xdr:rowOff>238125</xdr:rowOff>
                  </to>
                </anchor>
              </controlPr>
            </control>
          </mc:Choice>
        </mc:AlternateContent>
        <mc:AlternateContent xmlns:mc="http://schemas.openxmlformats.org/markup-compatibility/2006">
          <mc:Choice Requires="x14">
            <control shapeId="14372" r:id="rId32" name="Check Box 36">
              <controlPr locked="0" defaultSize="0" autoFill="0" autoLine="0" autoPict="0">
                <anchor moveWithCells="1">
                  <from>
                    <xdr:col>6</xdr:col>
                    <xdr:colOff>19050</xdr:colOff>
                    <xdr:row>64</xdr:row>
                    <xdr:rowOff>504825</xdr:rowOff>
                  </from>
                  <to>
                    <xdr:col>7</xdr:col>
                    <xdr:colOff>161925</xdr:colOff>
                    <xdr:row>65</xdr:row>
                    <xdr:rowOff>304800</xdr:rowOff>
                  </to>
                </anchor>
              </controlPr>
            </control>
          </mc:Choice>
        </mc:AlternateContent>
        <mc:AlternateContent xmlns:mc="http://schemas.openxmlformats.org/markup-compatibility/2006">
          <mc:Choice Requires="x14">
            <control shapeId="14373" r:id="rId33" name="Check Box 37">
              <controlPr locked="0" defaultSize="0" autoFill="0" autoLine="0" autoPict="0">
                <anchor moveWithCells="1">
                  <from>
                    <xdr:col>0</xdr:col>
                    <xdr:colOff>0</xdr:colOff>
                    <xdr:row>85</xdr:row>
                    <xdr:rowOff>9525</xdr:rowOff>
                  </from>
                  <to>
                    <xdr:col>0</xdr:col>
                    <xdr:colOff>219075</xdr:colOff>
                    <xdr:row>85</xdr:row>
                    <xdr:rowOff>171450</xdr:rowOff>
                  </to>
                </anchor>
              </controlPr>
            </control>
          </mc:Choice>
        </mc:AlternateContent>
        <mc:AlternateContent xmlns:mc="http://schemas.openxmlformats.org/markup-compatibility/2006">
          <mc:Choice Requires="x14">
            <control shapeId="14374" r:id="rId34" name="Check Box 38">
              <controlPr locked="0" defaultSize="0" autoFill="0" autoLine="0" autoPict="0">
                <anchor moveWithCells="1">
                  <from>
                    <xdr:col>0</xdr:col>
                    <xdr:colOff>0</xdr:colOff>
                    <xdr:row>86</xdr:row>
                    <xdr:rowOff>9525</xdr:rowOff>
                  </from>
                  <to>
                    <xdr:col>0</xdr:col>
                    <xdr:colOff>219075</xdr:colOff>
                    <xdr:row>86</xdr:row>
                    <xdr:rowOff>171450</xdr:rowOff>
                  </to>
                </anchor>
              </controlPr>
            </control>
          </mc:Choice>
        </mc:AlternateContent>
        <mc:AlternateContent xmlns:mc="http://schemas.openxmlformats.org/markup-compatibility/2006">
          <mc:Choice Requires="x14">
            <control shapeId="14378" r:id="rId35" name="Check Box 42">
              <controlPr locked="0" defaultSize="0" autoFill="0" autoLine="0" autoPict="0">
                <anchor moveWithCells="1">
                  <from>
                    <xdr:col>2</xdr:col>
                    <xdr:colOff>47625</xdr:colOff>
                    <xdr:row>50</xdr:row>
                    <xdr:rowOff>0</xdr:rowOff>
                  </from>
                  <to>
                    <xdr:col>2</xdr:col>
                    <xdr:colOff>266700</xdr:colOff>
                    <xdr:row>51</xdr:row>
                    <xdr:rowOff>19050</xdr:rowOff>
                  </to>
                </anchor>
              </controlPr>
            </control>
          </mc:Choice>
        </mc:AlternateContent>
        <mc:AlternateContent xmlns:mc="http://schemas.openxmlformats.org/markup-compatibility/2006">
          <mc:Choice Requires="x14">
            <control shapeId="14379" r:id="rId36" name="Check Box 43">
              <controlPr locked="0" defaultSize="0" autoFill="0" autoLine="0" autoPict="0">
                <anchor moveWithCells="1">
                  <from>
                    <xdr:col>2</xdr:col>
                    <xdr:colOff>47625</xdr:colOff>
                    <xdr:row>52</xdr:row>
                    <xdr:rowOff>0</xdr:rowOff>
                  </from>
                  <to>
                    <xdr:col>2</xdr:col>
                    <xdr:colOff>266700</xdr:colOff>
                    <xdr:row>52</xdr:row>
                    <xdr:rowOff>171450</xdr:rowOff>
                  </to>
                </anchor>
              </controlPr>
            </control>
          </mc:Choice>
        </mc:AlternateContent>
        <mc:AlternateContent xmlns:mc="http://schemas.openxmlformats.org/markup-compatibility/2006">
          <mc:Choice Requires="x14">
            <control shapeId="14380" r:id="rId37" name="Check Box 44">
              <controlPr locked="0" defaultSize="0" autoFill="0" autoLine="0" autoPict="0">
                <anchor moveWithCells="1">
                  <from>
                    <xdr:col>2</xdr:col>
                    <xdr:colOff>47625</xdr:colOff>
                    <xdr:row>54</xdr:row>
                    <xdr:rowOff>0</xdr:rowOff>
                  </from>
                  <to>
                    <xdr:col>2</xdr:col>
                    <xdr:colOff>266700</xdr:colOff>
                    <xdr:row>54</xdr:row>
                    <xdr:rowOff>171450</xdr:rowOff>
                  </to>
                </anchor>
              </controlPr>
            </control>
          </mc:Choice>
        </mc:AlternateContent>
        <mc:AlternateContent xmlns:mc="http://schemas.openxmlformats.org/markup-compatibility/2006">
          <mc:Choice Requires="x14">
            <control shapeId="14381" r:id="rId38" name="Check Box 45">
              <controlPr locked="0" defaultSize="0" autoFill="0" autoLine="0" autoPict="0">
                <anchor moveWithCells="1">
                  <from>
                    <xdr:col>4</xdr:col>
                    <xdr:colOff>47625</xdr:colOff>
                    <xdr:row>50</xdr:row>
                    <xdr:rowOff>0</xdr:rowOff>
                  </from>
                  <to>
                    <xdr:col>5</xdr:col>
                    <xdr:colOff>495300</xdr:colOff>
                    <xdr:row>51</xdr:row>
                    <xdr:rowOff>19050</xdr:rowOff>
                  </to>
                </anchor>
              </controlPr>
            </control>
          </mc:Choice>
        </mc:AlternateContent>
        <mc:AlternateContent xmlns:mc="http://schemas.openxmlformats.org/markup-compatibility/2006">
          <mc:Choice Requires="x14">
            <control shapeId="14382" r:id="rId39" name="Check Box 46">
              <controlPr locked="0" defaultSize="0" autoFill="0" autoLine="0" autoPict="0">
                <anchor moveWithCells="1">
                  <from>
                    <xdr:col>4</xdr:col>
                    <xdr:colOff>47625</xdr:colOff>
                    <xdr:row>52</xdr:row>
                    <xdr:rowOff>0</xdr:rowOff>
                  </from>
                  <to>
                    <xdr:col>5</xdr:col>
                    <xdr:colOff>495300</xdr:colOff>
                    <xdr:row>52</xdr:row>
                    <xdr:rowOff>171450</xdr:rowOff>
                  </to>
                </anchor>
              </controlPr>
            </control>
          </mc:Choice>
        </mc:AlternateContent>
        <mc:AlternateContent xmlns:mc="http://schemas.openxmlformats.org/markup-compatibility/2006">
          <mc:Choice Requires="x14">
            <control shapeId="14383" r:id="rId40" name="Check Box 47">
              <controlPr locked="0" defaultSize="0" autoFill="0" autoLine="0" autoPict="0">
                <anchor moveWithCells="1">
                  <from>
                    <xdr:col>4</xdr:col>
                    <xdr:colOff>47625</xdr:colOff>
                    <xdr:row>54</xdr:row>
                    <xdr:rowOff>0</xdr:rowOff>
                  </from>
                  <to>
                    <xdr:col>5</xdr:col>
                    <xdr:colOff>495300</xdr:colOff>
                    <xdr:row>54</xdr:row>
                    <xdr:rowOff>171450</xdr:rowOff>
                  </to>
                </anchor>
              </controlPr>
            </control>
          </mc:Choice>
        </mc:AlternateContent>
        <mc:AlternateContent xmlns:mc="http://schemas.openxmlformats.org/markup-compatibility/2006">
          <mc:Choice Requires="x14">
            <control shapeId="14384" r:id="rId41" name="Check Box 48">
              <controlPr locked="0" defaultSize="0" autoFill="0" autoLine="0" autoPict="0">
                <anchor moveWithCells="1">
                  <from>
                    <xdr:col>2</xdr:col>
                    <xdr:colOff>47625</xdr:colOff>
                    <xdr:row>56</xdr:row>
                    <xdr:rowOff>0</xdr:rowOff>
                  </from>
                  <to>
                    <xdr:col>2</xdr:col>
                    <xdr:colOff>266700</xdr:colOff>
                    <xdr:row>56</xdr:row>
                    <xdr:rowOff>171450</xdr:rowOff>
                  </to>
                </anchor>
              </controlPr>
            </control>
          </mc:Choice>
        </mc:AlternateContent>
        <mc:AlternateContent xmlns:mc="http://schemas.openxmlformats.org/markup-compatibility/2006">
          <mc:Choice Requires="x14">
            <control shapeId="14385" r:id="rId42" name="Check Box 49">
              <controlPr locked="0" defaultSize="0" autoFill="0" autoLine="0" autoPict="0">
                <anchor moveWithCells="1">
                  <from>
                    <xdr:col>2</xdr:col>
                    <xdr:colOff>47625</xdr:colOff>
                    <xdr:row>57</xdr:row>
                    <xdr:rowOff>0</xdr:rowOff>
                  </from>
                  <to>
                    <xdr:col>2</xdr:col>
                    <xdr:colOff>266700</xdr:colOff>
                    <xdr:row>57</xdr:row>
                    <xdr:rowOff>171450</xdr:rowOff>
                  </to>
                </anchor>
              </controlPr>
            </control>
          </mc:Choice>
        </mc:AlternateContent>
        <mc:AlternateContent xmlns:mc="http://schemas.openxmlformats.org/markup-compatibility/2006">
          <mc:Choice Requires="x14">
            <control shapeId="14386" r:id="rId43" name="Check Box 50">
              <controlPr locked="0" defaultSize="0" autoFill="0" autoLine="0" autoPict="0">
                <anchor moveWithCells="1">
                  <from>
                    <xdr:col>2</xdr:col>
                    <xdr:colOff>47625</xdr:colOff>
                    <xdr:row>58</xdr:row>
                    <xdr:rowOff>0</xdr:rowOff>
                  </from>
                  <to>
                    <xdr:col>2</xdr:col>
                    <xdr:colOff>266700</xdr:colOff>
                    <xdr:row>58</xdr:row>
                    <xdr:rowOff>171450</xdr:rowOff>
                  </to>
                </anchor>
              </controlPr>
            </control>
          </mc:Choice>
        </mc:AlternateContent>
        <mc:AlternateContent xmlns:mc="http://schemas.openxmlformats.org/markup-compatibility/2006">
          <mc:Choice Requires="x14">
            <control shapeId="14387" r:id="rId44" name="Check Box 51">
              <controlPr locked="0" defaultSize="0" autoFill="0" autoLine="0" autoPict="0">
                <anchor moveWithCells="1">
                  <from>
                    <xdr:col>2</xdr:col>
                    <xdr:colOff>47625</xdr:colOff>
                    <xdr:row>59</xdr:row>
                    <xdr:rowOff>0</xdr:rowOff>
                  </from>
                  <to>
                    <xdr:col>2</xdr:col>
                    <xdr:colOff>266700</xdr:colOff>
                    <xdr:row>59</xdr:row>
                    <xdr:rowOff>171450</xdr:rowOff>
                  </to>
                </anchor>
              </controlPr>
            </control>
          </mc:Choice>
        </mc:AlternateContent>
        <mc:AlternateContent xmlns:mc="http://schemas.openxmlformats.org/markup-compatibility/2006">
          <mc:Choice Requires="x14">
            <control shapeId="14388" r:id="rId45" name="Check Box 52">
              <controlPr locked="0" defaultSize="0" autoFill="0" autoLine="0" autoPict="0">
                <anchor moveWithCells="1">
                  <from>
                    <xdr:col>2</xdr:col>
                    <xdr:colOff>47625</xdr:colOff>
                    <xdr:row>60</xdr:row>
                    <xdr:rowOff>0</xdr:rowOff>
                  </from>
                  <to>
                    <xdr:col>2</xdr:col>
                    <xdr:colOff>266700</xdr:colOff>
                    <xdr:row>60</xdr:row>
                    <xdr:rowOff>171450</xdr:rowOff>
                  </to>
                </anchor>
              </controlPr>
            </control>
          </mc:Choice>
        </mc:AlternateContent>
        <mc:AlternateContent xmlns:mc="http://schemas.openxmlformats.org/markup-compatibility/2006">
          <mc:Choice Requires="x14">
            <control shapeId="14392" r:id="rId46" name="Check Box 56">
              <controlPr locked="0" defaultSize="0" autoFill="0" autoLine="0" autoPict="0">
                <anchor moveWithCells="1">
                  <from>
                    <xdr:col>6</xdr:col>
                    <xdr:colOff>9525</xdr:colOff>
                    <xdr:row>61</xdr:row>
                    <xdr:rowOff>247650</xdr:rowOff>
                  </from>
                  <to>
                    <xdr:col>7</xdr:col>
                    <xdr:colOff>123825</xdr:colOff>
                    <xdr:row>62</xdr:row>
                    <xdr:rowOff>171450</xdr:rowOff>
                  </to>
                </anchor>
              </controlPr>
            </control>
          </mc:Choice>
        </mc:AlternateContent>
        <mc:AlternateContent xmlns:mc="http://schemas.openxmlformats.org/markup-compatibility/2006">
          <mc:Choice Requires="x14">
            <control shapeId="14393" r:id="rId47" name="Check Box 57">
              <controlPr locked="0" defaultSize="0" autoFill="0" autoLine="0" autoPict="0">
                <anchor moveWithCells="1">
                  <from>
                    <xdr:col>2</xdr:col>
                    <xdr:colOff>47625</xdr:colOff>
                    <xdr:row>63</xdr:row>
                    <xdr:rowOff>0</xdr:rowOff>
                  </from>
                  <to>
                    <xdr:col>2</xdr:col>
                    <xdr:colOff>266700</xdr:colOff>
                    <xdr:row>63</xdr:row>
                    <xdr:rowOff>171450</xdr:rowOff>
                  </to>
                </anchor>
              </controlPr>
            </control>
          </mc:Choice>
        </mc:AlternateContent>
        <mc:AlternateContent xmlns:mc="http://schemas.openxmlformats.org/markup-compatibility/2006">
          <mc:Choice Requires="x14">
            <control shapeId="14394" r:id="rId48" name="Check Box 58">
              <controlPr locked="0" defaultSize="0" autoFill="0" autoLine="0" autoPict="0">
                <anchor moveWithCells="1">
                  <from>
                    <xdr:col>2</xdr:col>
                    <xdr:colOff>47625</xdr:colOff>
                    <xdr:row>64</xdr:row>
                    <xdr:rowOff>0</xdr:rowOff>
                  </from>
                  <to>
                    <xdr:col>2</xdr:col>
                    <xdr:colOff>266700</xdr:colOff>
                    <xdr:row>64</xdr:row>
                    <xdr:rowOff>171450</xdr:rowOff>
                  </to>
                </anchor>
              </controlPr>
            </control>
          </mc:Choice>
        </mc:AlternateContent>
        <mc:AlternateContent xmlns:mc="http://schemas.openxmlformats.org/markup-compatibility/2006">
          <mc:Choice Requires="x14">
            <control shapeId="14395" r:id="rId49" name="Check Box 59">
              <controlPr locked="0" defaultSize="0" autoFill="0" autoLine="0" autoPict="0">
                <anchor moveWithCells="1">
                  <from>
                    <xdr:col>2</xdr:col>
                    <xdr:colOff>47625</xdr:colOff>
                    <xdr:row>65</xdr:row>
                    <xdr:rowOff>0</xdr:rowOff>
                  </from>
                  <to>
                    <xdr:col>2</xdr:col>
                    <xdr:colOff>266700</xdr:colOff>
                    <xdr:row>65</xdr:row>
                    <xdr:rowOff>171450</xdr:rowOff>
                  </to>
                </anchor>
              </controlPr>
            </control>
          </mc:Choice>
        </mc:AlternateContent>
        <mc:AlternateContent xmlns:mc="http://schemas.openxmlformats.org/markup-compatibility/2006">
          <mc:Choice Requires="x14">
            <control shapeId="14396" r:id="rId50" name="Check Box 60">
              <controlPr locked="0" defaultSize="0" autoFill="0" autoLine="0" autoPict="0">
                <anchor moveWithCells="1">
                  <from>
                    <xdr:col>6</xdr:col>
                    <xdr:colOff>19050</xdr:colOff>
                    <xdr:row>63</xdr:row>
                    <xdr:rowOff>0</xdr:rowOff>
                  </from>
                  <to>
                    <xdr:col>7</xdr:col>
                    <xdr:colOff>142875</xdr:colOff>
                    <xdr:row>63</xdr:row>
                    <xdr:rowOff>190500</xdr:rowOff>
                  </to>
                </anchor>
              </controlPr>
            </control>
          </mc:Choice>
        </mc:AlternateContent>
        <mc:AlternateContent xmlns:mc="http://schemas.openxmlformats.org/markup-compatibility/2006">
          <mc:Choice Requires="x14">
            <control shapeId="14400" r:id="rId51" name="Check Box 64">
              <controlPr locked="0" defaultSize="0" autoFill="0" autoLine="0" autoPict="0">
                <anchor moveWithCells="1">
                  <from>
                    <xdr:col>2</xdr:col>
                    <xdr:colOff>19050</xdr:colOff>
                    <xdr:row>66</xdr:row>
                    <xdr:rowOff>9525</xdr:rowOff>
                  </from>
                  <to>
                    <xdr:col>2</xdr:col>
                    <xdr:colOff>238125</xdr:colOff>
                    <xdr:row>66</xdr:row>
                    <xdr:rowOff>190500</xdr:rowOff>
                  </to>
                </anchor>
              </controlPr>
            </control>
          </mc:Choice>
        </mc:AlternateContent>
        <mc:AlternateContent xmlns:mc="http://schemas.openxmlformats.org/markup-compatibility/2006">
          <mc:Choice Requires="x14">
            <control shapeId="14401" r:id="rId52" name="Check Box 65">
              <controlPr locked="0" defaultSize="0" autoFill="0" autoLine="0" autoPict="0">
                <anchor moveWithCells="1">
                  <from>
                    <xdr:col>2</xdr:col>
                    <xdr:colOff>47625</xdr:colOff>
                    <xdr:row>62</xdr:row>
                    <xdr:rowOff>0</xdr:rowOff>
                  </from>
                  <to>
                    <xdr:col>2</xdr:col>
                    <xdr:colOff>266700</xdr:colOff>
                    <xdr:row>62</xdr:row>
                    <xdr:rowOff>171450</xdr:rowOff>
                  </to>
                </anchor>
              </controlPr>
            </control>
          </mc:Choice>
        </mc:AlternateContent>
        <mc:AlternateContent xmlns:mc="http://schemas.openxmlformats.org/markup-compatibility/2006">
          <mc:Choice Requires="x14">
            <control shapeId="14404" r:id="rId53" name="Check Box 68">
              <controlPr locked="0" defaultSize="0" autoFill="0" autoLine="0" autoPict="0">
                <anchor moveWithCells="1">
                  <from>
                    <xdr:col>0</xdr:col>
                    <xdr:colOff>47625</xdr:colOff>
                    <xdr:row>73</xdr:row>
                    <xdr:rowOff>57150</xdr:rowOff>
                  </from>
                  <to>
                    <xdr:col>0</xdr:col>
                    <xdr:colOff>266700</xdr:colOff>
                    <xdr:row>73</xdr:row>
                    <xdr:rowOff>219075</xdr:rowOff>
                  </to>
                </anchor>
              </controlPr>
            </control>
          </mc:Choice>
        </mc:AlternateContent>
        <mc:AlternateContent xmlns:mc="http://schemas.openxmlformats.org/markup-compatibility/2006">
          <mc:Choice Requires="x14">
            <control shapeId="14405" r:id="rId54" name="Check Box 69">
              <controlPr locked="0" defaultSize="0" autoFill="0" autoLine="0" autoPict="0">
                <anchor moveWithCells="1">
                  <from>
                    <xdr:col>0</xdr:col>
                    <xdr:colOff>0</xdr:colOff>
                    <xdr:row>85</xdr:row>
                    <xdr:rowOff>9525</xdr:rowOff>
                  </from>
                  <to>
                    <xdr:col>0</xdr:col>
                    <xdr:colOff>219075</xdr:colOff>
                    <xdr:row>85</xdr:row>
                    <xdr:rowOff>171450</xdr:rowOff>
                  </to>
                </anchor>
              </controlPr>
            </control>
          </mc:Choice>
        </mc:AlternateContent>
        <mc:AlternateContent xmlns:mc="http://schemas.openxmlformats.org/markup-compatibility/2006">
          <mc:Choice Requires="x14">
            <control shapeId="14406" r:id="rId55" name="Check Box 70">
              <controlPr locked="0" defaultSize="0" autoFill="0" autoLine="0" autoPict="0">
                <anchor moveWithCells="1">
                  <from>
                    <xdr:col>0</xdr:col>
                    <xdr:colOff>0</xdr:colOff>
                    <xdr:row>86</xdr:row>
                    <xdr:rowOff>9525</xdr:rowOff>
                  </from>
                  <to>
                    <xdr:col>0</xdr:col>
                    <xdr:colOff>219075</xdr:colOff>
                    <xdr:row>86</xdr:row>
                    <xdr:rowOff>171450</xdr:rowOff>
                  </to>
                </anchor>
              </controlPr>
            </control>
          </mc:Choice>
        </mc:AlternateContent>
        <mc:AlternateContent xmlns:mc="http://schemas.openxmlformats.org/markup-compatibility/2006">
          <mc:Choice Requires="x14">
            <control shapeId="14409" r:id="rId56" name="Check Box 73">
              <controlPr locked="0" defaultSize="0" autoFill="0" autoLine="0" autoPict="0">
                <anchor moveWithCells="1">
                  <from>
                    <xdr:col>0</xdr:col>
                    <xdr:colOff>0</xdr:colOff>
                    <xdr:row>43</xdr:row>
                    <xdr:rowOff>9525</xdr:rowOff>
                  </from>
                  <to>
                    <xdr:col>0</xdr:col>
                    <xdr:colOff>228600</xdr:colOff>
                    <xdr:row>43</xdr:row>
                    <xdr:rowOff>190500</xdr:rowOff>
                  </to>
                </anchor>
              </controlPr>
            </control>
          </mc:Choice>
        </mc:AlternateContent>
        <mc:AlternateContent xmlns:mc="http://schemas.openxmlformats.org/markup-compatibility/2006">
          <mc:Choice Requires="x14">
            <control shapeId="14414" r:id="rId57" name="Check Box 78">
              <controlPr defaultSize="0" autoFill="0" autoLine="0" autoPict="0">
                <anchor moveWithCells="1">
                  <from>
                    <xdr:col>2</xdr:col>
                    <xdr:colOff>28575</xdr:colOff>
                    <xdr:row>67</xdr:row>
                    <xdr:rowOff>85725</xdr:rowOff>
                  </from>
                  <to>
                    <xdr:col>6</xdr:col>
                    <xdr:colOff>19050</xdr:colOff>
                    <xdr:row>67</xdr:row>
                    <xdr:rowOff>476250</xdr:rowOff>
                  </to>
                </anchor>
              </controlPr>
            </control>
          </mc:Choice>
        </mc:AlternateContent>
        <mc:AlternateContent xmlns:mc="http://schemas.openxmlformats.org/markup-compatibility/2006">
          <mc:Choice Requires="x14">
            <control shapeId="14415" r:id="rId58" name="Check Box 79">
              <controlPr defaultSize="0" autoFill="0" autoLine="0" autoPict="0">
                <anchor moveWithCells="1">
                  <from>
                    <xdr:col>6</xdr:col>
                    <xdr:colOff>57150</xdr:colOff>
                    <xdr:row>67</xdr:row>
                    <xdr:rowOff>66675</xdr:rowOff>
                  </from>
                  <to>
                    <xdr:col>10</xdr:col>
                    <xdr:colOff>66675</xdr:colOff>
                    <xdr:row>67</xdr:row>
                    <xdr:rowOff>523875</xdr:rowOff>
                  </to>
                </anchor>
              </controlPr>
            </control>
          </mc:Choice>
        </mc:AlternateContent>
      </controls>
    </mc:Choice>
  </mc:AlternateConten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F8087F4-105E-4DD0-B00B-F15B35950C63}">
  <sheetPr codeName="Sheet6"/>
  <dimension ref="A1"/>
  <sheetViews>
    <sheetView topLeftCell="A34" workbookViewId="0">
      <selection activeCell="J129" sqref="J129"/>
    </sheetView>
  </sheetViews>
  <sheetFormatPr defaultRowHeight="15" x14ac:dyDescent="0.25"/>
  <sheetData/>
  <sheetProtection algorithmName="SHA-512" hashValue="cFMOXGbQfRKRJUpVa17pzYeaa09GuMSTpXgD/3fdnGw0TK/CVLdy3WJO6RqMoWRZo0TXfnAf2PoPF1KWxW8b6Q==" saltValue="KH3/yyWk9RUvzIgq/KBo6A==" spinCount="100000" sheet="1" objects="1" scenarios="1"/>
  <pageMargins left="1" right="1" top="1" bottom="1" header="0.5" footer="0.5"/>
  <pageSetup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722895-E501-42DB-9119-FEA5857AF63A}">
  <sheetPr codeName="Sheet7"/>
  <dimension ref="A1:AA102"/>
  <sheetViews>
    <sheetView topLeftCell="G1" workbookViewId="0">
      <selection activeCell="H15" sqref="H15"/>
    </sheetView>
  </sheetViews>
  <sheetFormatPr defaultRowHeight="15" x14ac:dyDescent="0.25"/>
  <cols>
    <col min="1" max="1" width="43.140625" bestFit="1" customWidth="1"/>
    <col min="2" max="2" width="30.7109375" bestFit="1" customWidth="1"/>
    <col min="3" max="3" width="37.5703125" bestFit="1" customWidth="1"/>
    <col min="4" max="4" width="19.7109375" bestFit="1" customWidth="1"/>
    <col min="5" max="5" width="47.7109375" bestFit="1" customWidth="1"/>
    <col min="6" max="6" width="18.42578125" bestFit="1" customWidth="1"/>
    <col min="7" max="7" width="33.5703125" customWidth="1"/>
    <col min="8" max="8" width="19" bestFit="1" customWidth="1"/>
    <col min="9" max="9" width="39.85546875" bestFit="1" customWidth="1"/>
    <col min="10" max="10" width="39.28515625" bestFit="1" customWidth="1"/>
    <col min="11" max="11" width="24" bestFit="1" customWidth="1"/>
  </cols>
  <sheetData>
    <row r="1" spans="1:12" s="46" customFormat="1" ht="15.75" customHeight="1" x14ac:dyDescent="0.25">
      <c r="A1" s="43" t="s">
        <v>441</v>
      </c>
      <c r="B1" s="44" t="s">
        <v>455</v>
      </c>
      <c r="C1" s="44" t="s">
        <v>461</v>
      </c>
      <c r="D1" s="44" t="s">
        <v>487</v>
      </c>
      <c r="E1" s="44" t="s">
        <v>469</v>
      </c>
      <c r="F1" s="13" t="s">
        <v>393</v>
      </c>
      <c r="G1" s="13" t="s">
        <v>35</v>
      </c>
      <c r="H1" s="45" t="s">
        <v>36</v>
      </c>
      <c r="I1" s="13" t="s">
        <v>394</v>
      </c>
      <c r="J1" s="44" t="s">
        <v>489</v>
      </c>
      <c r="K1" s="44" t="s">
        <v>25</v>
      </c>
      <c r="L1" s="44" t="s">
        <v>636</v>
      </c>
    </row>
    <row r="2" spans="1:12" ht="15.75" x14ac:dyDescent="0.25">
      <c r="A2" s="34"/>
      <c r="B2" s="33"/>
      <c r="F2" s="13"/>
      <c r="G2" s="13"/>
      <c r="H2" s="13"/>
      <c r="I2" s="13"/>
    </row>
    <row r="3" spans="1:12" x14ac:dyDescent="0.25">
      <c r="A3" t="s">
        <v>442</v>
      </c>
      <c r="B3" t="s">
        <v>456</v>
      </c>
      <c r="C3" t="s">
        <v>617</v>
      </c>
      <c r="D3" t="s">
        <v>122</v>
      </c>
      <c r="E3" t="s">
        <v>470</v>
      </c>
      <c r="F3" s="14" t="s">
        <v>395</v>
      </c>
      <c r="G3" s="15" t="s">
        <v>379</v>
      </c>
      <c r="H3" s="14" t="s">
        <v>398</v>
      </c>
      <c r="I3" s="14" t="s">
        <v>477</v>
      </c>
      <c r="J3" s="14" t="s">
        <v>41</v>
      </c>
      <c r="K3" s="14" t="s">
        <v>401</v>
      </c>
      <c r="L3" s="14" t="s">
        <v>637</v>
      </c>
    </row>
    <row r="4" spans="1:12" x14ac:dyDescent="0.25">
      <c r="A4" t="s">
        <v>443</v>
      </c>
      <c r="B4" t="s">
        <v>379</v>
      </c>
      <c r="C4" t="s">
        <v>397</v>
      </c>
      <c r="D4" t="s">
        <v>123</v>
      </c>
      <c r="E4" t="s">
        <v>471</v>
      </c>
      <c r="F4" s="14" t="s">
        <v>399</v>
      </c>
      <c r="G4" s="16" t="s">
        <v>402</v>
      </c>
      <c r="H4" s="14" t="s">
        <v>407</v>
      </c>
      <c r="I4" s="14" t="s">
        <v>478</v>
      </c>
      <c r="J4" s="14" t="s">
        <v>400</v>
      </c>
      <c r="K4" t="s">
        <v>28</v>
      </c>
      <c r="L4" s="14" t="s">
        <v>638</v>
      </c>
    </row>
    <row r="5" spans="1:12" x14ac:dyDescent="0.25">
      <c r="A5" t="s">
        <v>444</v>
      </c>
      <c r="B5" t="s">
        <v>457</v>
      </c>
      <c r="C5" t="s">
        <v>403</v>
      </c>
      <c r="D5" t="s">
        <v>124</v>
      </c>
      <c r="E5" t="s">
        <v>472</v>
      </c>
      <c r="F5" s="14" t="s">
        <v>401</v>
      </c>
      <c r="G5" s="16" t="s">
        <v>405</v>
      </c>
      <c r="J5" t="s">
        <v>404</v>
      </c>
      <c r="K5" t="s">
        <v>816</v>
      </c>
      <c r="L5" t="s">
        <v>639</v>
      </c>
    </row>
    <row r="6" spans="1:12" x14ac:dyDescent="0.25">
      <c r="A6" t="s">
        <v>445</v>
      </c>
      <c r="B6" t="s">
        <v>458</v>
      </c>
      <c r="C6" t="s">
        <v>406</v>
      </c>
      <c r="D6" t="s">
        <v>125</v>
      </c>
      <c r="E6" t="s">
        <v>473</v>
      </c>
      <c r="F6" s="14" t="s">
        <v>417</v>
      </c>
      <c r="G6" s="16" t="s">
        <v>409</v>
      </c>
      <c r="J6" t="s">
        <v>408</v>
      </c>
      <c r="K6" t="s">
        <v>492</v>
      </c>
      <c r="L6" t="s">
        <v>640</v>
      </c>
    </row>
    <row r="7" spans="1:12" x14ac:dyDescent="0.25">
      <c r="B7" t="s">
        <v>459</v>
      </c>
      <c r="C7" t="s">
        <v>462</v>
      </c>
      <c r="D7" t="s">
        <v>468</v>
      </c>
      <c r="E7" t="s">
        <v>378</v>
      </c>
      <c r="F7" s="14" t="s">
        <v>410</v>
      </c>
      <c r="G7" s="16" t="s">
        <v>416</v>
      </c>
      <c r="J7" t="s">
        <v>491</v>
      </c>
      <c r="L7" t="s">
        <v>641</v>
      </c>
    </row>
    <row r="8" spans="1:12" x14ac:dyDescent="0.25">
      <c r="B8" t="s">
        <v>460</v>
      </c>
      <c r="C8" t="s">
        <v>413</v>
      </c>
      <c r="D8" t="s">
        <v>551</v>
      </c>
      <c r="F8" s="14" t="s">
        <v>418</v>
      </c>
      <c r="G8" s="17" t="s">
        <v>396</v>
      </c>
      <c r="J8" t="s">
        <v>411</v>
      </c>
    </row>
    <row r="9" spans="1:12" x14ac:dyDescent="0.25">
      <c r="D9" t="s">
        <v>126</v>
      </c>
      <c r="G9" s="16" t="s">
        <v>391</v>
      </c>
      <c r="H9" s="45" t="s">
        <v>693</v>
      </c>
      <c r="J9" t="s">
        <v>412</v>
      </c>
    </row>
    <row r="10" spans="1:12" ht="25.5" x14ac:dyDescent="0.25">
      <c r="D10" t="s">
        <v>127</v>
      </c>
      <c r="G10" s="16" t="s">
        <v>380</v>
      </c>
      <c r="H10" s="45"/>
    </row>
    <row r="11" spans="1:12" x14ac:dyDescent="0.25">
      <c r="D11" t="s">
        <v>488</v>
      </c>
      <c r="G11" s="16" t="s">
        <v>863</v>
      </c>
      <c r="H11" s="14" t="s">
        <v>492</v>
      </c>
    </row>
    <row r="12" spans="1:12" x14ac:dyDescent="0.25">
      <c r="D12" t="s">
        <v>128</v>
      </c>
      <c r="G12" s="16" t="s">
        <v>381</v>
      </c>
      <c r="H12" s="14" t="s">
        <v>880</v>
      </c>
    </row>
    <row r="13" spans="1:12" x14ac:dyDescent="0.25">
      <c r="G13" s="16" t="s">
        <v>632</v>
      </c>
      <c r="H13" s="14" t="s">
        <v>881</v>
      </c>
    </row>
    <row r="14" spans="1:12" ht="38.25" x14ac:dyDescent="0.25">
      <c r="C14" s="53" t="s">
        <v>588</v>
      </c>
      <c r="D14" t="s">
        <v>552</v>
      </c>
      <c r="E14" s="50" t="s">
        <v>563</v>
      </c>
      <c r="G14" s="16" t="s">
        <v>631</v>
      </c>
      <c r="H14" s="14" t="s">
        <v>879</v>
      </c>
    </row>
    <row r="15" spans="1:12" x14ac:dyDescent="0.25">
      <c r="C15" s="55" t="s">
        <v>589</v>
      </c>
      <c r="D15" t="s">
        <v>740</v>
      </c>
      <c r="E15" s="50" t="s">
        <v>564</v>
      </c>
      <c r="G15" s="14" t="s">
        <v>630</v>
      </c>
    </row>
    <row r="16" spans="1:12" ht="25.5" x14ac:dyDescent="0.25">
      <c r="C16" s="55" t="s">
        <v>590</v>
      </c>
      <c r="D16" t="s">
        <v>741</v>
      </c>
      <c r="E16" s="50" t="s">
        <v>565</v>
      </c>
      <c r="G16" s="14" t="s">
        <v>415</v>
      </c>
    </row>
    <row r="17" spans="1:7" ht="25.5" x14ac:dyDescent="0.25">
      <c r="C17" s="55" t="s">
        <v>591</v>
      </c>
      <c r="D17" t="s">
        <v>555</v>
      </c>
      <c r="E17" s="50" t="s">
        <v>566</v>
      </c>
      <c r="G17" s="18" t="s">
        <v>396</v>
      </c>
    </row>
    <row r="18" spans="1:7" ht="38.25" x14ac:dyDescent="0.25">
      <c r="C18" s="55" t="s">
        <v>587</v>
      </c>
      <c r="D18" t="s">
        <v>468</v>
      </c>
      <c r="E18" s="50" t="s">
        <v>567</v>
      </c>
    </row>
    <row r="19" spans="1:7" ht="25.5" x14ac:dyDescent="0.25">
      <c r="C19" s="55" t="s">
        <v>592</v>
      </c>
      <c r="D19" t="s">
        <v>742</v>
      </c>
      <c r="E19" s="50" t="s">
        <v>568</v>
      </c>
      <c r="G19" s="15" t="s">
        <v>548</v>
      </c>
    </row>
    <row r="20" spans="1:7" x14ac:dyDescent="0.25">
      <c r="D20" t="s">
        <v>554</v>
      </c>
      <c r="G20" s="51" t="s">
        <v>618</v>
      </c>
    </row>
    <row r="21" spans="1:7" x14ac:dyDescent="0.25">
      <c r="D21" t="s">
        <v>127</v>
      </c>
      <c r="G21" s="51" t="s">
        <v>619</v>
      </c>
    </row>
    <row r="22" spans="1:7" ht="25.5" x14ac:dyDescent="0.25">
      <c r="D22" t="s">
        <v>488</v>
      </c>
      <c r="G22" s="51" t="s">
        <v>620</v>
      </c>
    </row>
    <row r="23" spans="1:7" ht="25.5" x14ac:dyDescent="0.25">
      <c r="D23" s="53" t="s">
        <v>553</v>
      </c>
      <c r="G23" s="51" t="s">
        <v>621</v>
      </c>
    </row>
    <row r="24" spans="1:7" ht="25.5" x14ac:dyDescent="0.25">
      <c r="G24" s="51" t="s">
        <v>622</v>
      </c>
    </row>
    <row r="25" spans="1:7" x14ac:dyDescent="0.25">
      <c r="A25" s="33"/>
      <c r="G25" s="51" t="s">
        <v>549</v>
      </c>
    </row>
    <row r="26" spans="1:7" ht="38.25" x14ac:dyDescent="0.25">
      <c r="G26" s="51" t="s">
        <v>623</v>
      </c>
    </row>
    <row r="27" spans="1:7" ht="38.25" x14ac:dyDescent="0.25">
      <c r="G27" s="51" t="s">
        <v>624</v>
      </c>
    </row>
    <row r="28" spans="1:7" ht="25.5" x14ac:dyDescent="0.25">
      <c r="G28" s="51" t="s">
        <v>625</v>
      </c>
    </row>
    <row r="29" spans="1:7" ht="38.25" x14ac:dyDescent="0.25">
      <c r="G29" s="51" t="s">
        <v>626</v>
      </c>
    </row>
    <row r="30" spans="1:7" ht="51" x14ac:dyDescent="0.25">
      <c r="G30" s="51" t="s">
        <v>627</v>
      </c>
    </row>
    <row r="31" spans="1:7" ht="25.5" x14ac:dyDescent="0.25">
      <c r="G31" s="51" t="s">
        <v>628</v>
      </c>
    </row>
    <row r="32" spans="1:7" ht="25.5" x14ac:dyDescent="0.25">
      <c r="G32" s="51" t="s">
        <v>629</v>
      </c>
    </row>
    <row r="33" spans="7:7" ht="26.25" x14ac:dyDescent="0.25">
      <c r="G33" s="4" t="s">
        <v>622</v>
      </c>
    </row>
    <row r="102" spans="27:27" x14ac:dyDescent="0.25">
      <c r="AA102" t="b">
        <v>0</v>
      </c>
    </row>
  </sheetData>
  <pageMargins left="0.7" right="0.7" top="0.75" bottom="0.75" header="0.3" footer="0.3"/>
  <pageSetup orientation="portrait"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3"/>
  <dimension ref="A1:E323"/>
  <sheetViews>
    <sheetView topLeftCell="A310" workbookViewId="0">
      <selection activeCell="A322" sqref="A322"/>
    </sheetView>
  </sheetViews>
  <sheetFormatPr defaultColWidth="8.85546875" defaultRowHeight="15" x14ac:dyDescent="0.25"/>
  <cols>
    <col min="1" max="1" width="49.28515625" customWidth="1"/>
  </cols>
  <sheetData>
    <row r="1" spans="1:5" x14ac:dyDescent="0.25">
      <c r="A1" s="30"/>
      <c r="B1" s="30"/>
      <c r="C1" s="29"/>
      <c r="D1" s="29"/>
      <c r="E1" s="29"/>
    </row>
    <row r="2" spans="1:5" x14ac:dyDescent="0.25">
      <c r="A2" s="82" t="s">
        <v>45</v>
      </c>
      <c r="B2" s="84">
        <v>72</v>
      </c>
      <c r="C2" s="29"/>
      <c r="D2" s="29"/>
      <c r="E2" s="29"/>
    </row>
    <row r="3" spans="1:5" x14ac:dyDescent="0.25">
      <c r="A3" s="82" t="s">
        <v>46</v>
      </c>
      <c r="B3" s="84">
        <v>73</v>
      </c>
      <c r="C3" s="29"/>
      <c r="D3" s="29"/>
      <c r="E3" s="29"/>
    </row>
    <row r="4" spans="1:5" x14ac:dyDescent="0.25">
      <c r="A4" s="82" t="s">
        <v>251</v>
      </c>
      <c r="B4" s="84">
        <v>81</v>
      </c>
      <c r="C4" s="29"/>
      <c r="D4" s="29"/>
      <c r="E4" s="29"/>
    </row>
    <row r="5" spans="1:5" x14ac:dyDescent="0.25">
      <c r="A5" s="82" t="s">
        <v>261</v>
      </c>
      <c r="B5" s="84">
        <v>100</v>
      </c>
      <c r="C5" s="29"/>
      <c r="D5" s="29"/>
      <c r="E5" s="29"/>
    </row>
    <row r="6" spans="1:5" x14ac:dyDescent="0.25">
      <c r="A6" s="82" t="s">
        <v>149</v>
      </c>
      <c r="B6" s="84">
        <v>101</v>
      </c>
      <c r="C6" s="29"/>
      <c r="D6" s="29"/>
      <c r="E6" s="29"/>
    </row>
    <row r="7" spans="1:5" x14ac:dyDescent="0.25">
      <c r="A7" s="82" t="s">
        <v>275</v>
      </c>
      <c r="B7" s="84">
        <v>102</v>
      </c>
      <c r="C7" s="29"/>
      <c r="D7" s="29"/>
      <c r="E7" s="29"/>
    </row>
    <row r="8" spans="1:5" x14ac:dyDescent="0.25">
      <c r="A8" s="82" t="s">
        <v>268</v>
      </c>
      <c r="B8" s="84">
        <v>111</v>
      </c>
      <c r="C8" s="29"/>
      <c r="D8" s="29"/>
      <c r="E8" s="29"/>
    </row>
    <row r="9" spans="1:5" x14ac:dyDescent="0.25">
      <c r="A9" s="82" t="s">
        <v>151</v>
      </c>
      <c r="B9" s="84">
        <v>121</v>
      </c>
      <c r="C9" s="29"/>
      <c r="D9" s="29"/>
      <c r="E9" s="29"/>
    </row>
    <row r="10" spans="1:5" x14ac:dyDescent="0.25">
      <c r="A10" s="82" t="s">
        <v>152</v>
      </c>
      <c r="B10" s="84">
        <v>161</v>
      </c>
      <c r="C10" s="29"/>
      <c r="D10" s="29"/>
      <c r="E10" s="29"/>
    </row>
    <row r="11" spans="1:5" x14ac:dyDescent="0.25">
      <c r="A11" s="82" t="s">
        <v>153</v>
      </c>
      <c r="B11" s="84">
        <v>201</v>
      </c>
      <c r="C11" s="29"/>
      <c r="D11" s="29"/>
      <c r="E11" s="29"/>
    </row>
    <row r="12" spans="1:5" x14ac:dyDescent="0.25">
      <c r="A12" s="82" t="s">
        <v>116</v>
      </c>
      <c r="B12" s="84">
        <v>251</v>
      </c>
      <c r="C12" s="29"/>
      <c r="D12" s="29"/>
      <c r="E12" s="29"/>
    </row>
    <row r="13" spans="1:5" x14ac:dyDescent="0.25">
      <c r="A13" s="82" t="s">
        <v>156</v>
      </c>
      <c r="B13" s="84">
        <v>261</v>
      </c>
      <c r="C13" s="29"/>
      <c r="D13" s="29"/>
      <c r="E13" s="29"/>
    </row>
    <row r="14" spans="1:5" x14ac:dyDescent="0.25">
      <c r="A14" s="82" t="s">
        <v>158</v>
      </c>
      <c r="B14" s="84">
        <v>271</v>
      </c>
      <c r="C14" s="29"/>
      <c r="D14" s="29"/>
      <c r="E14" s="29"/>
    </row>
    <row r="15" spans="1:5" x14ac:dyDescent="0.25">
      <c r="A15" s="82" t="s">
        <v>204</v>
      </c>
      <c r="B15" s="84">
        <v>311</v>
      </c>
      <c r="C15" s="29"/>
      <c r="D15" s="29"/>
      <c r="E15" s="29"/>
    </row>
    <row r="16" spans="1:5" x14ac:dyDescent="0.25">
      <c r="A16" s="82" t="s">
        <v>159</v>
      </c>
      <c r="B16" s="84">
        <v>321</v>
      </c>
      <c r="C16" s="29"/>
      <c r="D16" s="29"/>
      <c r="E16" s="29"/>
    </row>
    <row r="17" spans="1:5" x14ac:dyDescent="0.25">
      <c r="A17" s="82" t="s">
        <v>348</v>
      </c>
      <c r="B17" s="84">
        <v>332</v>
      </c>
      <c r="C17" s="29"/>
      <c r="D17" s="29"/>
      <c r="E17" s="29"/>
    </row>
    <row r="18" spans="1:5" x14ac:dyDescent="0.25">
      <c r="A18" s="82" t="s">
        <v>344</v>
      </c>
      <c r="B18" s="84">
        <v>339</v>
      </c>
      <c r="C18" s="29"/>
      <c r="D18" s="29"/>
      <c r="E18" s="29"/>
    </row>
    <row r="19" spans="1:5" x14ac:dyDescent="0.25">
      <c r="A19" s="82" t="s">
        <v>148</v>
      </c>
      <c r="B19" s="84">
        <v>341</v>
      </c>
      <c r="C19" s="29"/>
      <c r="D19" s="29"/>
      <c r="E19" s="29"/>
    </row>
    <row r="20" spans="1:5" x14ac:dyDescent="0.25">
      <c r="A20" s="82" t="s">
        <v>47</v>
      </c>
      <c r="B20" s="84">
        <v>361</v>
      </c>
      <c r="C20" s="29"/>
      <c r="D20" s="29"/>
      <c r="E20" s="29"/>
    </row>
    <row r="21" spans="1:5" x14ac:dyDescent="0.25">
      <c r="A21" s="82" t="s">
        <v>367</v>
      </c>
      <c r="B21" s="84">
        <v>401</v>
      </c>
      <c r="C21" s="29"/>
      <c r="D21" s="29"/>
      <c r="E21" s="29"/>
    </row>
    <row r="22" spans="1:5" x14ac:dyDescent="0.25">
      <c r="A22" s="82" t="s">
        <v>48</v>
      </c>
      <c r="B22" s="84">
        <v>451</v>
      </c>
      <c r="C22" s="29"/>
      <c r="D22" s="29"/>
      <c r="E22" s="29"/>
    </row>
    <row r="23" spans="1:5" x14ac:dyDescent="0.25">
      <c r="A23" s="82" t="s">
        <v>161</v>
      </c>
      <c r="B23" s="84">
        <v>461</v>
      </c>
      <c r="C23" s="29"/>
      <c r="D23" s="29"/>
      <c r="E23" s="29"/>
    </row>
    <row r="24" spans="1:5" x14ac:dyDescent="0.25">
      <c r="A24" s="82" t="s">
        <v>230</v>
      </c>
      <c r="B24" s="84">
        <v>481</v>
      </c>
      <c r="C24" s="29"/>
      <c r="D24" s="29"/>
      <c r="E24" s="29"/>
    </row>
    <row r="25" spans="1:5" x14ac:dyDescent="0.25">
      <c r="A25" s="82" t="s">
        <v>162</v>
      </c>
      <c r="B25" s="84">
        <v>521</v>
      </c>
      <c r="C25" s="29"/>
      <c r="D25" s="29"/>
      <c r="E25" s="29"/>
    </row>
    <row r="26" spans="1:5" x14ac:dyDescent="0.25">
      <c r="A26" s="82" t="s">
        <v>49</v>
      </c>
      <c r="B26" s="84">
        <v>561</v>
      </c>
      <c r="C26" s="29"/>
      <c r="D26" s="29"/>
      <c r="E26" s="29"/>
    </row>
    <row r="27" spans="1:5" x14ac:dyDescent="0.25">
      <c r="A27" s="82" t="s">
        <v>164</v>
      </c>
      <c r="B27" s="84">
        <v>641</v>
      </c>
      <c r="C27" s="29"/>
      <c r="D27" s="29"/>
      <c r="E27" s="29"/>
    </row>
    <row r="28" spans="1:5" x14ac:dyDescent="0.25">
      <c r="A28" s="82" t="s">
        <v>50</v>
      </c>
      <c r="B28" s="84">
        <v>651</v>
      </c>
      <c r="C28" s="29"/>
      <c r="D28" s="29"/>
      <c r="E28" s="29"/>
    </row>
    <row r="29" spans="1:5" x14ac:dyDescent="0.25">
      <c r="A29" s="82" t="s">
        <v>51</v>
      </c>
      <c r="B29" s="84">
        <v>661</v>
      </c>
      <c r="C29" s="29"/>
      <c r="D29" s="29"/>
      <c r="E29" s="29"/>
    </row>
    <row r="30" spans="1:5" x14ac:dyDescent="0.25">
      <c r="A30" s="82" t="s">
        <v>165</v>
      </c>
      <c r="B30" s="84">
        <v>681</v>
      </c>
      <c r="C30" s="29"/>
      <c r="D30" s="29"/>
      <c r="E30" s="29"/>
    </row>
    <row r="31" spans="1:5" x14ac:dyDescent="0.25">
      <c r="A31" s="82" t="s">
        <v>271</v>
      </c>
      <c r="B31" s="84">
        <v>761</v>
      </c>
      <c r="C31" s="29"/>
      <c r="D31" s="29"/>
      <c r="E31" s="29"/>
    </row>
    <row r="32" spans="1:5" x14ac:dyDescent="0.25">
      <c r="A32" s="82" t="s">
        <v>188</v>
      </c>
      <c r="B32" s="84">
        <v>771</v>
      </c>
      <c r="C32" s="29"/>
      <c r="D32" s="29"/>
      <c r="E32" s="29"/>
    </row>
    <row r="33" spans="1:5" x14ac:dyDescent="0.25">
      <c r="A33" s="82" t="s">
        <v>882</v>
      </c>
      <c r="B33" s="84">
        <v>754</v>
      </c>
      <c r="C33" s="29"/>
      <c r="D33" s="29"/>
      <c r="E33" s="29"/>
    </row>
    <row r="34" spans="1:5" x14ac:dyDescent="0.25">
      <c r="A34" s="82" t="s">
        <v>171</v>
      </c>
      <c r="B34" s="84">
        <v>801</v>
      </c>
      <c r="C34" s="29"/>
      <c r="D34" s="29"/>
      <c r="E34" s="29"/>
    </row>
    <row r="35" spans="1:5" x14ac:dyDescent="0.25">
      <c r="A35" s="82" t="s">
        <v>173</v>
      </c>
      <c r="B35" s="84">
        <v>861</v>
      </c>
      <c r="C35" s="29"/>
      <c r="D35" s="29"/>
      <c r="E35" s="29"/>
    </row>
    <row r="36" spans="1:5" x14ac:dyDescent="0.25">
      <c r="A36" s="82" t="s">
        <v>174</v>
      </c>
      <c r="B36" s="84">
        <v>881</v>
      </c>
      <c r="C36" s="29"/>
      <c r="D36" s="29"/>
      <c r="E36" s="29"/>
    </row>
    <row r="37" spans="1:5" x14ac:dyDescent="0.25">
      <c r="A37" s="82" t="s">
        <v>52</v>
      </c>
      <c r="B37" s="84">
        <v>921</v>
      </c>
      <c r="C37" s="29"/>
      <c r="D37" s="29"/>
      <c r="E37" s="29"/>
    </row>
    <row r="38" spans="1:5" x14ac:dyDescent="0.25">
      <c r="A38" s="82" t="s">
        <v>175</v>
      </c>
      <c r="B38" s="84">
        <v>1001</v>
      </c>
      <c r="C38" s="29"/>
      <c r="D38" s="29"/>
      <c r="E38" s="29"/>
    </row>
    <row r="39" spans="1:5" x14ac:dyDescent="0.25">
      <c r="A39" s="82" t="s">
        <v>883</v>
      </c>
      <c r="B39" s="84">
        <v>1010</v>
      </c>
      <c r="C39" s="29"/>
      <c r="D39" s="29"/>
      <c r="E39" s="29"/>
    </row>
    <row r="40" spans="1:5" x14ac:dyDescent="0.25">
      <c r="A40" s="82" t="s">
        <v>221</v>
      </c>
      <c r="B40" s="84">
        <v>1014</v>
      </c>
      <c r="C40" s="29"/>
      <c r="D40" s="29"/>
      <c r="E40" s="29"/>
    </row>
    <row r="41" spans="1:5" x14ac:dyDescent="0.25">
      <c r="A41" s="82" t="s">
        <v>141</v>
      </c>
      <c r="B41" s="84">
        <v>1015</v>
      </c>
      <c r="C41" s="29"/>
      <c r="D41" s="29"/>
      <c r="E41" s="29"/>
    </row>
    <row r="42" spans="1:5" x14ac:dyDescent="0.25">
      <c r="A42" s="82" t="s">
        <v>53</v>
      </c>
      <c r="B42" s="84">
        <v>1017</v>
      </c>
      <c r="C42" s="29"/>
      <c r="D42" s="29"/>
      <c r="E42" s="29"/>
    </row>
    <row r="43" spans="1:5" x14ac:dyDescent="0.25">
      <c r="A43" s="82" t="s">
        <v>375</v>
      </c>
      <c r="B43" s="84">
        <v>1020</v>
      </c>
      <c r="C43" s="29"/>
      <c r="D43" s="29"/>
      <c r="E43" s="29"/>
    </row>
    <row r="44" spans="1:5" x14ac:dyDescent="0.25">
      <c r="A44" s="82" t="s">
        <v>353</v>
      </c>
      <c r="B44" s="84">
        <v>1070</v>
      </c>
      <c r="C44" s="29"/>
      <c r="D44" s="29"/>
      <c r="E44" s="29"/>
    </row>
    <row r="45" spans="1:5" x14ac:dyDescent="0.25">
      <c r="A45" s="82" t="s">
        <v>176</v>
      </c>
      <c r="B45" s="84">
        <v>1081</v>
      </c>
      <c r="C45" s="29"/>
      <c r="D45" s="29"/>
      <c r="E45" s="29"/>
    </row>
    <row r="46" spans="1:5" x14ac:dyDescent="0.25">
      <c r="A46" s="82" t="s">
        <v>177</v>
      </c>
      <c r="B46" s="84">
        <v>1121</v>
      </c>
      <c r="C46" s="29"/>
      <c r="D46" s="29"/>
      <c r="E46" s="29"/>
    </row>
    <row r="47" spans="1:5" x14ac:dyDescent="0.25">
      <c r="A47" s="82" t="s">
        <v>179</v>
      </c>
      <c r="B47" s="84">
        <v>1161</v>
      </c>
      <c r="C47" s="29"/>
      <c r="D47" s="29"/>
      <c r="E47" s="29"/>
    </row>
    <row r="48" spans="1:5" x14ac:dyDescent="0.25">
      <c r="A48" s="82" t="s">
        <v>180</v>
      </c>
      <c r="B48" s="84">
        <v>1241</v>
      </c>
      <c r="C48" s="29"/>
      <c r="D48" s="29"/>
      <c r="E48" s="29"/>
    </row>
    <row r="49" spans="1:5" x14ac:dyDescent="0.25">
      <c r="A49" s="82" t="s">
        <v>54</v>
      </c>
      <c r="B49" s="84">
        <v>1281</v>
      </c>
      <c r="C49" s="29"/>
      <c r="D49" s="29"/>
      <c r="E49" s="29"/>
    </row>
    <row r="50" spans="1:5" x14ac:dyDescent="0.25">
      <c r="A50" s="82" t="s">
        <v>199</v>
      </c>
      <c r="B50" s="84">
        <v>1361</v>
      </c>
      <c r="C50" s="29"/>
      <c r="D50" s="29"/>
      <c r="E50" s="29"/>
    </row>
    <row r="51" spans="1:5" x14ac:dyDescent="0.25">
      <c r="A51" s="82" t="s">
        <v>260</v>
      </c>
      <c r="B51" s="84">
        <v>1371</v>
      </c>
      <c r="C51" s="29"/>
      <c r="D51" s="29"/>
      <c r="E51" s="29"/>
    </row>
    <row r="52" spans="1:5" x14ac:dyDescent="0.25">
      <c r="A52" s="82" t="s">
        <v>55</v>
      </c>
      <c r="B52" s="84">
        <v>1401</v>
      </c>
      <c r="C52" s="29"/>
      <c r="D52" s="29"/>
      <c r="E52" s="29"/>
    </row>
    <row r="53" spans="1:5" x14ac:dyDescent="0.25">
      <c r="A53" s="82" t="s">
        <v>56</v>
      </c>
      <c r="B53" s="84">
        <v>1441</v>
      </c>
      <c r="C53" s="29"/>
      <c r="D53" s="29"/>
      <c r="E53" s="29"/>
    </row>
    <row r="54" spans="1:5" x14ac:dyDescent="0.25">
      <c r="A54" s="82" t="s">
        <v>235</v>
      </c>
      <c r="B54" s="84">
        <v>1481</v>
      </c>
      <c r="C54" s="29"/>
      <c r="D54" s="29"/>
      <c r="E54" s="29"/>
    </row>
    <row r="55" spans="1:5" x14ac:dyDescent="0.25">
      <c r="A55" s="82" t="s">
        <v>145</v>
      </c>
      <c r="B55" s="84">
        <v>1521</v>
      </c>
      <c r="C55" s="29"/>
      <c r="D55" s="29"/>
      <c r="E55" s="29"/>
    </row>
    <row r="56" spans="1:5" x14ac:dyDescent="0.25">
      <c r="A56" s="82" t="s">
        <v>190</v>
      </c>
      <c r="B56" s="84">
        <v>1561</v>
      </c>
      <c r="C56" s="29"/>
      <c r="D56" s="29"/>
      <c r="E56" s="29"/>
    </row>
    <row r="57" spans="1:5" x14ac:dyDescent="0.25">
      <c r="A57" s="82" t="s">
        <v>57</v>
      </c>
      <c r="B57" s="84">
        <v>1601</v>
      </c>
      <c r="C57" s="29"/>
      <c r="D57" s="29"/>
      <c r="E57" s="29"/>
    </row>
    <row r="58" spans="1:5" x14ac:dyDescent="0.25">
      <c r="A58" s="82" t="s">
        <v>191</v>
      </c>
      <c r="B58" s="84">
        <v>1641</v>
      </c>
      <c r="C58" s="29"/>
      <c r="D58" s="29"/>
      <c r="E58" s="29"/>
    </row>
    <row r="59" spans="1:5" x14ac:dyDescent="0.25">
      <c r="A59" s="82" t="s">
        <v>58</v>
      </c>
      <c r="B59" s="84">
        <v>1681</v>
      </c>
      <c r="C59" s="29"/>
      <c r="D59" s="29"/>
      <c r="E59" s="29"/>
    </row>
    <row r="60" spans="1:5" x14ac:dyDescent="0.25">
      <c r="A60" s="82" t="s">
        <v>59</v>
      </c>
      <c r="B60" s="84">
        <v>1721</v>
      </c>
      <c r="C60" s="29"/>
      <c r="D60" s="29"/>
      <c r="E60" s="29"/>
    </row>
    <row r="61" spans="1:5" x14ac:dyDescent="0.25">
      <c r="A61" s="82" t="s">
        <v>194</v>
      </c>
      <c r="B61" s="84">
        <v>1801</v>
      </c>
      <c r="C61" s="29"/>
      <c r="D61" s="29"/>
      <c r="E61" s="29"/>
    </row>
    <row r="62" spans="1:5" x14ac:dyDescent="0.25">
      <c r="A62" s="82" t="s">
        <v>181</v>
      </c>
      <c r="B62" s="84">
        <v>1811</v>
      </c>
      <c r="C62" s="29"/>
      <c r="D62" s="29"/>
      <c r="E62" s="29"/>
    </row>
    <row r="63" spans="1:5" x14ac:dyDescent="0.25">
      <c r="A63" s="82" t="s">
        <v>195</v>
      </c>
      <c r="B63" s="84">
        <v>1841</v>
      </c>
      <c r="C63" s="29"/>
      <c r="D63" s="29"/>
      <c r="E63" s="29"/>
    </row>
    <row r="64" spans="1:5" x14ac:dyDescent="0.25">
      <c r="A64" s="82" t="s">
        <v>212</v>
      </c>
      <c r="B64" s="84">
        <v>1881</v>
      </c>
      <c r="C64" s="29"/>
      <c r="D64" s="29"/>
      <c r="E64" s="29"/>
    </row>
    <row r="65" spans="1:5" x14ac:dyDescent="0.25">
      <c r="A65" s="82" t="s">
        <v>196</v>
      </c>
      <c r="B65" s="84">
        <v>1921</v>
      </c>
      <c r="C65" s="29"/>
      <c r="D65" s="29"/>
      <c r="E65" s="29"/>
    </row>
    <row r="66" spans="1:5" x14ac:dyDescent="0.25">
      <c r="A66" s="82" t="s">
        <v>197</v>
      </c>
      <c r="B66" s="84">
        <v>2001</v>
      </c>
      <c r="C66" s="29"/>
      <c r="D66" s="29"/>
      <c r="E66" s="29"/>
    </row>
    <row r="67" spans="1:5" x14ac:dyDescent="0.25">
      <c r="A67" s="82" t="s">
        <v>60</v>
      </c>
      <c r="B67" s="84">
        <v>2002</v>
      </c>
      <c r="C67" s="29"/>
      <c r="D67" s="29"/>
      <c r="E67" s="29"/>
    </row>
    <row r="68" spans="1:5" x14ac:dyDescent="0.25">
      <c r="A68" s="82" t="s">
        <v>119</v>
      </c>
      <c r="B68" s="84">
        <v>2012</v>
      </c>
      <c r="C68" s="29"/>
      <c r="D68" s="29"/>
      <c r="E68" s="29"/>
    </row>
    <row r="69" spans="1:5" x14ac:dyDescent="0.25">
      <c r="A69" s="82" t="s">
        <v>115</v>
      </c>
      <c r="B69" s="84">
        <v>2013</v>
      </c>
      <c r="C69" s="29"/>
      <c r="D69" s="29"/>
      <c r="E69" s="29"/>
    </row>
    <row r="70" spans="1:5" x14ac:dyDescent="0.25">
      <c r="A70" s="82" t="s">
        <v>61</v>
      </c>
      <c r="B70" s="84">
        <v>2041</v>
      </c>
      <c r="C70" s="29"/>
      <c r="D70" s="29"/>
      <c r="E70" s="29"/>
    </row>
    <row r="71" spans="1:5" x14ac:dyDescent="0.25">
      <c r="A71" s="82" t="s">
        <v>62</v>
      </c>
      <c r="B71" s="84">
        <v>2060</v>
      </c>
      <c r="C71" s="29"/>
      <c r="D71" s="29"/>
      <c r="E71" s="29"/>
    </row>
    <row r="72" spans="1:5" x14ac:dyDescent="0.25">
      <c r="A72" s="82" t="s">
        <v>200</v>
      </c>
      <c r="B72" s="84">
        <v>2081</v>
      </c>
      <c r="C72" s="29"/>
      <c r="D72" s="29"/>
      <c r="E72" s="29"/>
    </row>
    <row r="73" spans="1:5" x14ac:dyDescent="0.25">
      <c r="A73" s="82" t="s">
        <v>214</v>
      </c>
      <c r="B73" s="84">
        <v>2111</v>
      </c>
      <c r="C73" s="29"/>
      <c r="D73" s="29"/>
      <c r="E73" s="29"/>
    </row>
    <row r="74" spans="1:5" x14ac:dyDescent="0.25">
      <c r="A74" s="82" t="s">
        <v>229</v>
      </c>
      <c r="B74" s="84">
        <v>2151</v>
      </c>
      <c r="C74" s="29"/>
      <c r="D74" s="29"/>
      <c r="E74" s="29"/>
    </row>
    <row r="75" spans="1:5" x14ac:dyDescent="0.25">
      <c r="A75" s="82" t="s">
        <v>203</v>
      </c>
      <c r="B75" s="84">
        <v>2161</v>
      </c>
      <c r="C75" s="29"/>
      <c r="D75" s="29"/>
      <c r="E75" s="29"/>
    </row>
    <row r="76" spans="1:5" x14ac:dyDescent="0.25">
      <c r="A76" s="82" t="s">
        <v>233</v>
      </c>
      <c r="B76" s="84">
        <v>2181</v>
      </c>
      <c r="C76" s="29"/>
      <c r="D76" s="29"/>
      <c r="E76" s="29"/>
    </row>
    <row r="77" spans="1:5" x14ac:dyDescent="0.25">
      <c r="A77" s="82" t="s">
        <v>356</v>
      </c>
      <c r="B77" s="84">
        <v>2191</v>
      </c>
      <c r="C77" s="29"/>
      <c r="D77" s="29"/>
      <c r="E77" s="29"/>
    </row>
    <row r="78" spans="1:5" x14ac:dyDescent="0.25">
      <c r="A78" s="82" t="s">
        <v>205</v>
      </c>
      <c r="B78" s="84">
        <v>2241</v>
      </c>
      <c r="C78" s="29"/>
      <c r="D78" s="29"/>
      <c r="E78" s="29"/>
    </row>
    <row r="79" spans="1:5" x14ac:dyDescent="0.25">
      <c r="A79" s="82" t="s">
        <v>206</v>
      </c>
      <c r="B79" s="84">
        <v>2261</v>
      </c>
      <c r="C79" s="29"/>
      <c r="D79" s="29"/>
      <c r="E79" s="29"/>
    </row>
    <row r="80" spans="1:5" x14ac:dyDescent="0.25">
      <c r="A80" s="82" t="s">
        <v>207</v>
      </c>
      <c r="B80" s="84">
        <v>2281</v>
      </c>
      <c r="C80" s="29"/>
      <c r="D80" s="29"/>
      <c r="E80" s="29"/>
    </row>
    <row r="81" spans="1:5" x14ac:dyDescent="0.25">
      <c r="A81" s="82" t="s">
        <v>208</v>
      </c>
      <c r="B81" s="84">
        <v>2321</v>
      </c>
      <c r="C81" s="29"/>
      <c r="D81" s="29"/>
      <c r="E81" s="29"/>
    </row>
    <row r="82" spans="1:5" x14ac:dyDescent="0.25">
      <c r="A82" s="82" t="s">
        <v>168</v>
      </c>
      <c r="B82" s="84">
        <v>2331</v>
      </c>
      <c r="C82" s="29"/>
      <c r="D82" s="29"/>
      <c r="E82" s="29"/>
    </row>
    <row r="83" spans="1:5" x14ac:dyDescent="0.25">
      <c r="A83" s="82" t="s">
        <v>232</v>
      </c>
      <c r="B83" s="84">
        <v>2341</v>
      </c>
      <c r="C83" s="29"/>
      <c r="D83" s="29"/>
      <c r="E83" s="29"/>
    </row>
    <row r="84" spans="1:5" x14ac:dyDescent="0.25">
      <c r="A84" s="82" t="s">
        <v>192</v>
      </c>
      <c r="B84" s="84">
        <v>2351</v>
      </c>
      <c r="C84" s="29"/>
      <c r="D84" s="29"/>
      <c r="E84" s="29"/>
    </row>
    <row r="85" spans="1:5" x14ac:dyDescent="0.25">
      <c r="A85" s="82" t="s">
        <v>213</v>
      </c>
      <c r="B85" s="84">
        <v>2361</v>
      </c>
      <c r="C85" s="29"/>
      <c r="D85" s="29"/>
      <c r="E85" s="29"/>
    </row>
    <row r="86" spans="1:5" x14ac:dyDescent="0.25">
      <c r="A86" s="82" t="s">
        <v>371</v>
      </c>
      <c r="B86" s="84">
        <v>2371</v>
      </c>
      <c r="C86" s="29"/>
      <c r="D86" s="29"/>
      <c r="E86" s="29"/>
    </row>
    <row r="87" spans="1:5" x14ac:dyDescent="0.25">
      <c r="A87" s="82" t="s">
        <v>220</v>
      </c>
      <c r="B87" s="84">
        <v>2401</v>
      </c>
      <c r="C87" s="29"/>
      <c r="D87" s="29"/>
      <c r="E87" s="29"/>
    </row>
    <row r="88" spans="1:5" x14ac:dyDescent="0.25">
      <c r="A88" s="82" t="s">
        <v>222</v>
      </c>
      <c r="B88" s="84">
        <v>2501</v>
      </c>
      <c r="C88" s="29"/>
      <c r="D88" s="29"/>
      <c r="E88" s="29"/>
    </row>
    <row r="89" spans="1:5" x14ac:dyDescent="0.25">
      <c r="A89" s="82" t="s">
        <v>377</v>
      </c>
      <c r="B89" s="84">
        <v>2511</v>
      </c>
      <c r="C89" s="29"/>
      <c r="D89" s="29"/>
      <c r="E89" s="29"/>
    </row>
    <row r="90" spans="1:5" x14ac:dyDescent="0.25">
      <c r="A90" s="82" t="s">
        <v>303</v>
      </c>
      <c r="B90" s="84">
        <v>2521</v>
      </c>
      <c r="C90" s="29"/>
      <c r="D90" s="29"/>
      <c r="E90" s="29"/>
    </row>
    <row r="91" spans="1:5" x14ac:dyDescent="0.25">
      <c r="A91" s="82" t="s">
        <v>63</v>
      </c>
      <c r="B91" s="84">
        <v>2581</v>
      </c>
      <c r="C91" s="29"/>
      <c r="D91" s="29"/>
      <c r="E91" s="29"/>
    </row>
    <row r="92" spans="1:5" x14ac:dyDescent="0.25">
      <c r="A92" s="82" t="s">
        <v>239</v>
      </c>
      <c r="B92" s="84">
        <v>2651</v>
      </c>
      <c r="C92" s="29"/>
      <c r="D92" s="29"/>
      <c r="E92" s="29"/>
    </row>
    <row r="93" spans="1:5" x14ac:dyDescent="0.25">
      <c r="A93" s="82" t="s">
        <v>240</v>
      </c>
      <c r="B93" s="84">
        <v>2661</v>
      </c>
      <c r="C93" s="29"/>
      <c r="D93" s="29"/>
      <c r="E93" s="29"/>
    </row>
    <row r="94" spans="1:5" x14ac:dyDescent="0.25">
      <c r="A94" s="82" t="s">
        <v>242</v>
      </c>
      <c r="B94" s="84">
        <v>2781</v>
      </c>
      <c r="C94" s="29"/>
      <c r="D94" s="29"/>
      <c r="E94" s="29"/>
    </row>
    <row r="95" spans="1:5" x14ac:dyDescent="0.25">
      <c r="A95" s="82" t="s">
        <v>244</v>
      </c>
      <c r="B95" s="84">
        <v>2801</v>
      </c>
      <c r="C95" s="29"/>
      <c r="D95" s="29"/>
      <c r="E95" s="29"/>
    </row>
    <row r="96" spans="1:5" x14ac:dyDescent="0.25">
      <c r="A96" s="82" t="s">
        <v>246</v>
      </c>
      <c r="B96" s="84">
        <v>2821</v>
      </c>
      <c r="C96" s="29"/>
      <c r="D96" s="29"/>
      <c r="E96" s="29"/>
    </row>
    <row r="97" spans="1:5" x14ac:dyDescent="0.25">
      <c r="A97" s="82" t="s">
        <v>64</v>
      </c>
      <c r="B97" s="84">
        <v>2901</v>
      </c>
      <c r="C97" s="29"/>
      <c r="D97" s="29"/>
      <c r="E97" s="29"/>
    </row>
    <row r="98" spans="1:5" x14ac:dyDescent="0.25">
      <c r="A98" s="82" t="s">
        <v>65</v>
      </c>
      <c r="B98" s="84">
        <v>2911</v>
      </c>
      <c r="C98" s="29"/>
      <c r="D98" s="29"/>
      <c r="E98" s="29"/>
    </row>
    <row r="99" spans="1:5" x14ac:dyDescent="0.25">
      <c r="A99" s="82" t="s">
        <v>248</v>
      </c>
      <c r="B99" s="84">
        <v>2941</v>
      </c>
      <c r="C99" s="29"/>
      <c r="D99" s="29"/>
      <c r="E99" s="29"/>
    </row>
    <row r="100" spans="1:5" x14ac:dyDescent="0.25">
      <c r="A100" s="82" t="s">
        <v>252</v>
      </c>
      <c r="B100" s="84">
        <v>2981</v>
      </c>
      <c r="C100" s="29"/>
      <c r="D100" s="29"/>
      <c r="E100" s="29"/>
    </row>
    <row r="101" spans="1:5" x14ac:dyDescent="0.25">
      <c r="A101" s="82" t="s">
        <v>66</v>
      </c>
      <c r="B101" s="84">
        <v>3000</v>
      </c>
      <c r="C101" s="29"/>
      <c r="D101" s="29"/>
      <c r="E101" s="29"/>
    </row>
    <row r="102" spans="1:5" x14ac:dyDescent="0.25">
      <c r="A102" s="82" t="s">
        <v>267</v>
      </c>
      <c r="B102" s="84">
        <v>3003</v>
      </c>
      <c r="C102" s="29"/>
      <c r="D102" s="29"/>
      <c r="E102" s="29"/>
    </row>
    <row r="103" spans="1:5" x14ac:dyDescent="0.25">
      <c r="A103" s="82" t="s">
        <v>231</v>
      </c>
      <c r="B103" s="84">
        <v>3021</v>
      </c>
      <c r="C103" s="29"/>
      <c r="D103" s="29"/>
      <c r="E103" s="29"/>
    </row>
    <row r="104" spans="1:5" x14ac:dyDescent="0.25">
      <c r="A104" s="82" t="s">
        <v>67</v>
      </c>
      <c r="B104" s="84">
        <v>3032</v>
      </c>
      <c r="C104" s="29"/>
      <c r="D104" s="29"/>
      <c r="E104" s="29"/>
    </row>
    <row r="105" spans="1:5" x14ac:dyDescent="0.25">
      <c r="A105" s="82" t="s">
        <v>68</v>
      </c>
      <c r="B105" s="84">
        <v>3033</v>
      </c>
      <c r="C105" s="29"/>
      <c r="D105" s="29"/>
      <c r="E105" s="29"/>
    </row>
    <row r="106" spans="1:5" x14ac:dyDescent="0.25">
      <c r="A106" s="82" t="s">
        <v>256</v>
      </c>
      <c r="B106" s="84">
        <v>3041</v>
      </c>
      <c r="C106" s="29"/>
      <c r="D106" s="29"/>
      <c r="E106" s="29"/>
    </row>
    <row r="107" spans="1:5" x14ac:dyDescent="0.25">
      <c r="A107" s="82" t="s">
        <v>363</v>
      </c>
      <c r="B107" s="84">
        <v>3051</v>
      </c>
      <c r="C107" s="29"/>
      <c r="D107" s="29"/>
      <c r="E107" s="29"/>
    </row>
    <row r="108" spans="1:5" x14ac:dyDescent="0.25">
      <c r="A108" s="82" t="s">
        <v>257</v>
      </c>
      <c r="B108" s="84">
        <v>3061</v>
      </c>
      <c r="C108" s="29"/>
      <c r="D108" s="29"/>
      <c r="E108" s="29"/>
    </row>
    <row r="109" spans="1:5" x14ac:dyDescent="0.25">
      <c r="A109" s="82" t="s">
        <v>69</v>
      </c>
      <c r="B109" s="84">
        <v>3100</v>
      </c>
      <c r="C109" s="29"/>
      <c r="D109" s="29"/>
      <c r="E109" s="29"/>
    </row>
    <row r="110" spans="1:5" x14ac:dyDescent="0.25">
      <c r="A110" s="82" t="s">
        <v>370</v>
      </c>
      <c r="B110" s="84">
        <v>3111</v>
      </c>
      <c r="C110" s="29"/>
      <c r="D110" s="29"/>
      <c r="E110" s="29"/>
    </row>
    <row r="111" spans="1:5" x14ac:dyDescent="0.25">
      <c r="A111" s="82" t="s">
        <v>269</v>
      </c>
      <c r="B111" s="84">
        <v>3141</v>
      </c>
      <c r="C111" s="29"/>
      <c r="D111" s="29"/>
      <c r="E111" s="29"/>
    </row>
    <row r="112" spans="1:5" x14ac:dyDescent="0.25">
      <c r="A112" s="82" t="s">
        <v>270</v>
      </c>
      <c r="B112" s="84">
        <v>3181</v>
      </c>
      <c r="C112" s="29"/>
      <c r="D112" s="29"/>
      <c r="E112" s="29"/>
    </row>
    <row r="113" spans="1:5" x14ac:dyDescent="0.25">
      <c r="A113" s="82" t="s">
        <v>277</v>
      </c>
      <c r="B113" s="84">
        <v>3241</v>
      </c>
      <c r="C113" s="29"/>
      <c r="D113" s="29"/>
      <c r="E113" s="29"/>
    </row>
    <row r="114" spans="1:5" x14ac:dyDescent="0.25">
      <c r="A114" s="82" t="s">
        <v>278</v>
      </c>
      <c r="B114" s="84">
        <v>3261</v>
      </c>
      <c r="C114" s="29"/>
      <c r="D114" s="29"/>
      <c r="E114" s="29"/>
    </row>
    <row r="115" spans="1:5" x14ac:dyDescent="0.25">
      <c r="A115" s="82" t="s">
        <v>283</v>
      </c>
      <c r="B115" s="84">
        <v>3341</v>
      </c>
      <c r="C115" s="29"/>
      <c r="D115" s="29"/>
      <c r="E115" s="29"/>
    </row>
    <row r="116" spans="1:5" x14ac:dyDescent="0.25">
      <c r="A116" s="82" t="s">
        <v>284</v>
      </c>
      <c r="B116" s="84">
        <v>3381</v>
      </c>
      <c r="C116" s="29"/>
      <c r="D116" s="29"/>
      <c r="E116" s="29"/>
    </row>
    <row r="117" spans="1:5" x14ac:dyDescent="0.25">
      <c r="A117" s="82" t="s">
        <v>70</v>
      </c>
      <c r="B117" s="84">
        <v>3421</v>
      </c>
      <c r="C117" s="29"/>
      <c r="D117" s="29"/>
      <c r="E117" s="29"/>
    </row>
    <row r="118" spans="1:5" x14ac:dyDescent="0.25">
      <c r="A118" s="82" t="s">
        <v>315</v>
      </c>
      <c r="B118" s="84">
        <v>3431</v>
      </c>
      <c r="C118" s="29"/>
      <c r="D118" s="29"/>
      <c r="E118" s="29"/>
    </row>
    <row r="119" spans="1:5" x14ac:dyDescent="0.25">
      <c r="A119" s="82" t="s">
        <v>71</v>
      </c>
      <c r="B119" s="84">
        <v>3501</v>
      </c>
      <c r="C119" s="29"/>
      <c r="D119" s="29"/>
      <c r="E119" s="29"/>
    </row>
    <row r="120" spans="1:5" x14ac:dyDescent="0.25">
      <c r="A120" s="82" t="s">
        <v>329</v>
      </c>
      <c r="B120" s="84">
        <v>3541</v>
      </c>
      <c r="C120" s="29"/>
      <c r="D120" s="29"/>
      <c r="E120" s="29"/>
    </row>
    <row r="121" spans="1:5" x14ac:dyDescent="0.25">
      <c r="A121" s="82" t="s">
        <v>72</v>
      </c>
      <c r="B121" s="84">
        <v>3581</v>
      </c>
      <c r="C121" s="29"/>
      <c r="D121" s="29"/>
      <c r="E121" s="29"/>
    </row>
    <row r="122" spans="1:5" x14ac:dyDescent="0.25">
      <c r="A122" s="82" t="s">
        <v>182</v>
      </c>
      <c r="B122" s="84">
        <v>3600</v>
      </c>
      <c r="C122" s="29"/>
      <c r="D122" s="29"/>
      <c r="E122" s="29"/>
    </row>
    <row r="123" spans="1:5" x14ac:dyDescent="0.25">
      <c r="A123" s="82" t="s">
        <v>241</v>
      </c>
      <c r="B123" s="84">
        <v>3610</v>
      </c>
      <c r="C123" s="29"/>
      <c r="D123" s="29"/>
      <c r="E123" s="29"/>
    </row>
    <row r="124" spans="1:5" x14ac:dyDescent="0.25">
      <c r="A124" s="82" t="s">
        <v>73</v>
      </c>
      <c r="B124" s="84">
        <v>3621</v>
      </c>
      <c r="C124" s="29"/>
      <c r="D124" s="29"/>
      <c r="E124" s="29"/>
    </row>
    <row r="125" spans="1:5" x14ac:dyDescent="0.25">
      <c r="A125" s="82" t="s">
        <v>290</v>
      </c>
      <c r="B125" s="84">
        <v>3661</v>
      </c>
      <c r="C125" s="29"/>
      <c r="D125" s="29"/>
      <c r="E125" s="29"/>
    </row>
    <row r="126" spans="1:5" x14ac:dyDescent="0.25">
      <c r="A126" s="82" t="s">
        <v>291</v>
      </c>
      <c r="B126" s="84">
        <v>3701</v>
      </c>
      <c r="C126" s="29"/>
      <c r="D126" s="29"/>
      <c r="E126" s="29"/>
    </row>
    <row r="127" spans="1:5" x14ac:dyDescent="0.25">
      <c r="A127" s="82" t="s">
        <v>154</v>
      </c>
      <c r="B127" s="84">
        <v>3781</v>
      </c>
      <c r="C127" s="29"/>
      <c r="D127" s="29"/>
      <c r="E127" s="29"/>
    </row>
    <row r="128" spans="1:5" x14ac:dyDescent="0.25">
      <c r="A128" s="82" t="s">
        <v>74</v>
      </c>
      <c r="B128" s="84">
        <v>3821</v>
      </c>
      <c r="C128" s="29"/>
      <c r="D128" s="29"/>
      <c r="E128" s="29"/>
    </row>
    <row r="129" spans="1:5" x14ac:dyDescent="0.25">
      <c r="A129" s="82" t="s">
        <v>294</v>
      </c>
      <c r="B129" s="84">
        <v>3861</v>
      </c>
      <c r="C129" s="29"/>
      <c r="D129" s="29"/>
      <c r="E129" s="29"/>
    </row>
    <row r="130" spans="1:5" x14ac:dyDescent="0.25">
      <c r="A130" s="82" t="s">
        <v>295</v>
      </c>
      <c r="B130" s="84">
        <v>3901</v>
      </c>
      <c r="C130" s="29"/>
      <c r="D130" s="29"/>
      <c r="E130" s="29"/>
    </row>
    <row r="131" spans="1:5" x14ac:dyDescent="0.25">
      <c r="A131" s="82" t="s">
        <v>296</v>
      </c>
      <c r="B131" s="84">
        <v>3941</v>
      </c>
      <c r="C131" s="29"/>
      <c r="D131" s="29"/>
      <c r="E131" s="29"/>
    </row>
    <row r="132" spans="1:5" x14ac:dyDescent="0.25">
      <c r="A132" s="82" t="s">
        <v>299</v>
      </c>
      <c r="B132" s="84">
        <v>3981</v>
      </c>
      <c r="C132" s="29"/>
      <c r="D132" s="29"/>
      <c r="E132" s="29"/>
    </row>
    <row r="133" spans="1:5" x14ac:dyDescent="0.25">
      <c r="A133" s="82" t="s">
        <v>300</v>
      </c>
      <c r="B133" s="84">
        <v>4001</v>
      </c>
      <c r="C133" s="29"/>
      <c r="D133" s="29"/>
      <c r="E133" s="29"/>
    </row>
    <row r="134" spans="1:5" x14ac:dyDescent="0.25">
      <c r="A134" s="82" t="s">
        <v>75</v>
      </c>
      <c r="B134" s="84">
        <v>4002</v>
      </c>
      <c r="C134" s="29"/>
      <c r="D134" s="29"/>
      <c r="E134" s="29"/>
    </row>
    <row r="135" spans="1:5" x14ac:dyDescent="0.25">
      <c r="A135" s="82" t="s">
        <v>349</v>
      </c>
      <c r="B135" s="84">
        <v>4012</v>
      </c>
      <c r="C135" s="29"/>
      <c r="D135" s="29"/>
      <c r="E135" s="29"/>
    </row>
    <row r="136" spans="1:5" x14ac:dyDescent="0.25">
      <c r="A136" s="82" t="s">
        <v>301</v>
      </c>
      <c r="B136" s="84">
        <v>4021</v>
      </c>
      <c r="C136" s="29"/>
      <c r="D136" s="29"/>
      <c r="E136" s="29"/>
    </row>
    <row r="137" spans="1:5" x14ac:dyDescent="0.25">
      <c r="A137" s="82" t="s">
        <v>131</v>
      </c>
      <c r="B137" s="84">
        <v>4031</v>
      </c>
      <c r="C137" s="29"/>
      <c r="D137" s="29"/>
      <c r="E137" s="29"/>
    </row>
    <row r="138" spans="1:5" x14ac:dyDescent="0.25">
      <c r="A138" s="82" t="s">
        <v>302</v>
      </c>
      <c r="B138" s="84">
        <v>4061</v>
      </c>
      <c r="C138" s="29"/>
      <c r="D138" s="29"/>
      <c r="E138" s="29"/>
    </row>
    <row r="139" spans="1:5" x14ac:dyDescent="0.25">
      <c r="A139" s="82" t="s">
        <v>144</v>
      </c>
      <c r="B139" s="84">
        <v>4071</v>
      </c>
      <c r="C139" s="29"/>
      <c r="D139" s="29"/>
      <c r="E139" s="29"/>
    </row>
    <row r="140" spans="1:5" x14ac:dyDescent="0.25">
      <c r="A140" s="82" t="s">
        <v>304</v>
      </c>
      <c r="B140" s="84">
        <v>4091</v>
      </c>
      <c r="C140" s="29"/>
      <c r="D140" s="29"/>
      <c r="E140" s="29"/>
    </row>
    <row r="141" spans="1:5" x14ac:dyDescent="0.25">
      <c r="A141" s="82" t="s">
        <v>187</v>
      </c>
      <c r="B141" s="84">
        <v>4121</v>
      </c>
      <c r="C141" s="29"/>
      <c r="D141" s="29"/>
      <c r="E141" s="29"/>
    </row>
    <row r="142" spans="1:5" x14ac:dyDescent="0.25">
      <c r="A142" s="82" t="s">
        <v>305</v>
      </c>
      <c r="B142" s="84">
        <v>4171</v>
      </c>
      <c r="C142" s="29"/>
      <c r="D142" s="29"/>
      <c r="E142" s="29"/>
    </row>
    <row r="143" spans="1:5" x14ac:dyDescent="0.25">
      <c r="A143" s="82" t="s">
        <v>307</v>
      </c>
      <c r="B143" s="84">
        <v>4241</v>
      </c>
      <c r="C143" s="29"/>
      <c r="D143" s="29"/>
      <c r="E143" s="29"/>
    </row>
    <row r="144" spans="1:5" x14ac:dyDescent="0.25">
      <c r="A144" s="82" t="s">
        <v>884</v>
      </c>
      <c r="B144" s="84">
        <v>4242</v>
      </c>
      <c r="C144" s="29"/>
      <c r="D144" s="29"/>
      <c r="E144" s="29"/>
    </row>
    <row r="145" spans="1:5" x14ac:dyDescent="0.25">
      <c r="A145" s="82" t="s">
        <v>308</v>
      </c>
      <c r="B145" s="84">
        <v>4261</v>
      </c>
      <c r="C145" s="29"/>
      <c r="D145" s="29"/>
      <c r="E145" s="29"/>
    </row>
    <row r="146" spans="1:5" x14ac:dyDescent="0.25">
      <c r="A146" s="82" t="s">
        <v>310</v>
      </c>
      <c r="B146" s="84">
        <v>4301</v>
      </c>
      <c r="C146" s="29"/>
      <c r="D146" s="29"/>
      <c r="E146" s="29"/>
    </row>
    <row r="147" spans="1:5" x14ac:dyDescent="0.25">
      <c r="A147" s="82" t="s">
        <v>311</v>
      </c>
      <c r="B147" s="84">
        <v>4341</v>
      </c>
      <c r="C147" s="29"/>
      <c r="D147" s="29"/>
      <c r="E147" s="29"/>
    </row>
    <row r="148" spans="1:5" x14ac:dyDescent="0.25">
      <c r="A148" s="82" t="s">
        <v>76</v>
      </c>
      <c r="B148" s="84">
        <v>4391</v>
      </c>
      <c r="C148" s="29"/>
      <c r="D148" s="29"/>
      <c r="E148" s="29"/>
    </row>
    <row r="149" spans="1:5" x14ac:dyDescent="0.25">
      <c r="A149" s="82" t="s">
        <v>238</v>
      </c>
      <c r="B149" s="84">
        <v>4401</v>
      </c>
      <c r="C149" s="29"/>
      <c r="D149" s="29"/>
      <c r="E149" s="29"/>
    </row>
    <row r="150" spans="1:5" x14ac:dyDescent="0.25">
      <c r="A150" s="82" t="s">
        <v>317</v>
      </c>
      <c r="B150" s="84">
        <v>4441</v>
      </c>
      <c r="C150" s="29"/>
      <c r="D150" s="29"/>
      <c r="E150" s="29"/>
    </row>
    <row r="151" spans="1:5" x14ac:dyDescent="0.25">
      <c r="A151" s="82" t="s">
        <v>318</v>
      </c>
      <c r="B151" s="84">
        <v>4461</v>
      </c>
      <c r="C151" s="29"/>
      <c r="D151" s="29"/>
      <c r="E151" s="29"/>
    </row>
    <row r="152" spans="1:5" x14ac:dyDescent="0.25">
      <c r="A152" s="82" t="s">
        <v>210</v>
      </c>
      <c r="B152" s="84">
        <v>4491</v>
      </c>
      <c r="C152" s="29"/>
      <c r="D152" s="29"/>
      <c r="E152" s="29"/>
    </row>
    <row r="153" spans="1:5" x14ac:dyDescent="0.25">
      <c r="A153" s="82" t="s">
        <v>319</v>
      </c>
      <c r="B153" s="84">
        <v>4501</v>
      </c>
      <c r="C153" s="29"/>
      <c r="D153" s="29"/>
      <c r="E153" s="29"/>
    </row>
    <row r="154" spans="1:5" x14ac:dyDescent="0.25">
      <c r="A154" s="82" t="s">
        <v>321</v>
      </c>
      <c r="B154" s="84">
        <v>4541</v>
      </c>
      <c r="C154" s="29"/>
      <c r="D154" s="29"/>
      <c r="E154" s="29"/>
    </row>
    <row r="155" spans="1:5" x14ac:dyDescent="0.25">
      <c r="A155" s="82" t="s">
        <v>322</v>
      </c>
      <c r="B155" s="84">
        <v>4581</v>
      </c>
      <c r="C155" s="29"/>
      <c r="D155" s="29"/>
      <c r="E155" s="29"/>
    </row>
    <row r="156" spans="1:5" x14ac:dyDescent="0.25">
      <c r="A156" s="82" t="s">
        <v>324</v>
      </c>
      <c r="B156" s="84">
        <v>4611</v>
      </c>
      <c r="C156" s="29"/>
      <c r="D156" s="29"/>
      <c r="E156" s="29"/>
    </row>
    <row r="157" spans="1:5" x14ac:dyDescent="0.25">
      <c r="A157" s="82" t="s">
        <v>326</v>
      </c>
      <c r="B157" s="84">
        <v>4681</v>
      </c>
      <c r="C157" s="29"/>
      <c r="D157" s="29"/>
      <c r="E157" s="29"/>
    </row>
    <row r="158" spans="1:5" x14ac:dyDescent="0.25">
      <c r="A158" s="82" t="s">
        <v>330</v>
      </c>
      <c r="B158" s="84">
        <v>4721</v>
      </c>
      <c r="C158" s="29"/>
      <c r="D158" s="29"/>
      <c r="E158" s="29"/>
    </row>
    <row r="159" spans="1:5" x14ac:dyDescent="0.25">
      <c r="A159" s="82" t="s">
        <v>332</v>
      </c>
      <c r="B159" s="84">
        <v>4741</v>
      </c>
      <c r="C159" s="29"/>
      <c r="D159" s="29"/>
      <c r="E159" s="29"/>
    </row>
    <row r="160" spans="1:5" x14ac:dyDescent="0.25">
      <c r="A160" s="82" t="s">
        <v>333</v>
      </c>
      <c r="B160" s="84">
        <v>4761</v>
      </c>
      <c r="C160" s="29"/>
      <c r="D160" s="29"/>
      <c r="E160" s="29"/>
    </row>
    <row r="161" spans="1:5" x14ac:dyDescent="0.25">
      <c r="A161" s="82" t="s">
        <v>202</v>
      </c>
      <c r="B161" s="84">
        <v>4801</v>
      </c>
      <c r="C161" s="29"/>
      <c r="D161" s="29"/>
      <c r="E161" s="29"/>
    </row>
    <row r="162" spans="1:5" x14ac:dyDescent="0.25">
      <c r="A162" s="82" t="s">
        <v>335</v>
      </c>
      <c r="B162" s="84">
        <v>4841</v>
      </c>
      <c r="C162" s="29"/>
      <c r="D162" s="29"/>
      <c r="E162" s="29"/>
    </row>
    <row r="163" spans="1:5" x14ac:dyDescent="0.25">
      <c r="A163" s="82" t="s">
        <v>336</v>
      </c>
      <c r="B163" s="84">
        <v>4881</v>
      </c>
      <c r="C163" s="29"/>
      <c r="D163" s="29"/>
      <c r="E163" s="29"/>
    </row>
    <row r="164" spans="1:5" x14ac:dyDescent="0.25">
      <c r="A164" s="82" t="s">
        <v>337</v>
      </c>
      <c r="B164" s="84">
        <v>4921</v>
      </c>
      <c r="C164" s="29"/>
      <c r="D164" s="29"/>
      <c r="E164" s="29"/>
    </row>
    <row r="165" spans="1:5" x14ac:dyDescent="0.25">
      <c r="A165" s="82" t="s">
        <v>338</v>
      </c>
      <c r="B165" s="84">
        <v>4961</v>
      </c>
      <c r="C165" s="29"/>
      <c r="D165" s="29"/>
      <c r="E165" s="29"/>
    </row>
    <row r="166" spans="1:5" x14ac:dyDescent="0.25">
      <c r="A166" s="82" t="s">
        <v>339</v>
      </c>
      <c r="B166" s="84">
        <v>5001</v>
      </c>
      <c r="C166" s="29"/>
      <c r="D166" s="29"/>
      <c r="E166" s="29"/>
    </row>
    <row r="167" spans="1:5" x14ac:dyDescent="0.25">
      <c r="A167" s="82" t="s">
        <v>351</v>
      </c>
      <c r="B167" s="84">
        <v>5003</v>
      </c>
      <c r="C167" s="29"/>
      <c r="D167" s="29"/>
      <c r="E167" s="29"/>
    </row>
    <row r="168" spans="1:5" x14ac:dyDescent="0.25">
      <c r="A168" s="82" t="s">
        <v>77</v>
      </c>
      <c r="B168" s="84">
        <v>5005</v>
      </c>
      <c r="C168" s="29"/>
      <c r="D168" s="29"/>
      <c r="E168" s="29"/>
    </row>
    <row r="169" spans="1:5" x14ac:dyDescent="0.25">
      <c r="A169" s="82" t="s">
        <v>78</v>
      </c>
      <c r="B169" s="84">
        <v>5006</v>
      </c>
      <c r="C169" s="29"/>
      <c r="D169" s="29"/>
      <c r="E169" s="29"/>
    </row>
    <row r="170" spans="1:5" x14ac:dyDescent="0.25">
      <c r="A170" s="82" t="s">
        <v>253</v>
      </c>
      <c r="B170" s="84">
        <v>5007</v>
      </c>
      <c r="C170" s="29"/>
      <c r="D170" s="29"/>
      <c r="E170" s="29"/>
    </row>
    <row r="171" spans="1:5" x14ac:dyDescent="0.25">
      <c r="A171" s="82" t="s">
        <v>129</v>
      </c>
      <c r="B171" s="84">
        <v>5020</v>
      </c>
      <c r="C171" s="29"/>
      <c r="D171" s="29"/>
      <c r="E171" s="29"/>
    </row>
    <row r="172" spans="1:5" x14ac:dyDescent="0.25">
      <c r="A172" s="82" t="s">
        <v>157</v>
      </c>
      <c r="B172" s="84">
        <v>5021</v>
      </c>
      <c r="C172" s="29"/>
      <c r="D172" s="29"/>
      <c r="E172" s="29"/>
    </row>
    <row r="173" spans="1:5" x14ac:dyDescent="0.25">
      <c r="A173" s="82" t="s">
        <v>254</v>
      </c>
      <c r="B173" s="84">
        <v>5025</v>
      </c>
      <c r="C173" s="29"/>
      <c r="D173" s="29"/>
      <c r="E173" s="29"/>
    </row>
    <row r="174" spans="1:5" x14ac:dyDescent="0.25">
      <c r="A174" s="82" t="s">
        <v>79</v>
      </c>
      <c r="B174" s="84">
        <v>5029</v>
      </c>
      <c r="C174" s="29"/>
      <c r="D174" s="29"/>
      <c r="E174" s="29"/>
    </row>
    <row r="175" spans="1:5" x14ac:dyDescent="0.25">
      <c r="A175" s="82" t="s">
        <v>80</v>
      </c>
      <c r="B175" s="84">
        <v>5032</v>
      </c>
      <c r="C175" s="29"/>
      <c r="D175" s="29"/>
      <c r="E175" s="29"/>
    </row>
    <row r="176" spans="1:5" x14ac:dyDescent="0.25">
      <c r="A176" s="82" t="s">
        <v>341</v>
      </c>
      <c r="B176" s="84">
        <v>5041</v>
      </c>
      <c r="C176" s="29"/>
      <c r="D176" s="29"/>
      <c r="E176" s="29"/>
    </row>
    <row r="177" spans="1:5" x14ac:dyDescent="0.25">
      <c r="A177" s="82" t="s">
        <v>255</v>
      </c>
      <c r="B177" s="84">
        <v>5043</v>
      </c>
      <c r="C177" s="29"/>
      <c r="D177" s="29"/>
      <c r="E177" s="29"/>
    </row>
    <row r="178" spans="1:5" x14ac:dyDescent="0.25">
      <c r="A178" s="82" t="s">
        <v>143</v>
      </c>
      <c r="B178" s="84">
        <v>5044</v>
      </c>
      <c r="C178" s="29"/>
      <c r="D178" s="29"/>
      <c r="E178" s="29"/>
    </row>
    <row r="179" spans="1:5" x14ac:dyDescent="0.25">
      <c r="A179" s="82" t="s">
        <v>81</v>
      </c>
      <c r="B179" s="84">
        <v>5051</v>
      </c>
      <c r="C179" s="29"/>
      <c r="D179" s="29"/>
      <c r="E179" s="29"/>
    </row>
    <row r="180" spans="1:5" x14ac:dyDescent="0.25">
      <c r="A180" s="82" t="s">
        <v>183</v>
      </c>
      <c r="B180" s="84">
        <v>5061</v>
      </c>
      <c r="C180" s="29"/>
      <c r="D180" s="29"/>
      <c r="E180" s="29"/>
    </row>
    <row r="181" spans="1:5" x14ac:dyDescent="0.25">
      <c r="A181" s="82" t="s">
        <v>185</v>
      </c>
      <c r="B181" s="84">
        <v>5081</v>
      </c>
      <c r="C181" s="29"/>
      <c r="D181" s="29"/>
      <c r="E181" s="29"/>
    </row>
    <row r="182" spans="1:5" x14ac:dyDescent="0.25">
      <c r="A182" s="82" t="s">
        <v>288</v>
      </c>
      <c r="B182" s="84">
        <v>5131</v>
      </c>
      <c r="C182" s="29"/>
      <c r="D182" s="29"/>
      <c r="E182" s="29"/>
    </row>
    <row r="183" spans="1:5" x14ac:dyDescent="0.25">
      <c r="A183" s="82" t="s">
        <v>82</v>
      </c>
      <c r="B183" s="84">
        <v>5141</v>
      </c>
      <c r="C183" s="29"/>
      <c r="D183" s="29"/>
      <c r="E183" s="29"/>
    </row>
    <row r="184" spans="1:5" x14ac:dyDescent="0.25">
      <c r="A184" s="82" t="s">
        <v>354</v>
      </c>
      <c r="B184" s="84">
        <v>5201</v>
      </c>
      <c r="C184" s="29"/>
      <c r="D184" s="29"/>
      <c r="E184" s="29"/>
    </row>
    <row r="185" spans="1:5" x14ac:dyDescent="0.25">
      <c r="A185" s="82" t="s">
        <v>83</v>
      </c>
      <c r="B185" s="84">
        <v>5281</v>
      </c>
      <c r="C185" s="29"/>
      <c r="D185" s="29"/>
      <c r="E185" s="29"/>
    </row>
    <row r="186" spans="1:5" x14ac:dyDescent="0.25">
      <c r="A186" s="82" t="s">
        <v>189</v>
      </c>
      <c r="B186" s="84">
        <v>5381</v>
      </c>
      <c r="C186" s="29"/>
      <c r="D186" s="29"/>
      <c r="E186" s="29"/>
    </row>
    <row r="187" spans="1:5" x14ac:dyDescent="0.25">
      <c r="A187" s="82" t="s">
        <v>84</v>
      </c>
      <c r="B187" s="84">
        <v>5384</v>
      </c>
      <c r="C187" s="29"/>
      <c r="D187" s="29"/>
      <c r="E187" s="29"/>
    </row>
    <row r="188" spans="1:5" x14ac:dyDescent="0.25">
      <c r="A188" s="82" t="s">
        <v>85</v>
      </c>
      <c r="B188" s="84">
        <v>5410</v>
      </c>
      <c r="C188" s="29"/>
      <c r="D188" s="29"/>
      <c r="E188" s="29"/>
    </row>
    <row r="189" spans="1:5" x14ac:dyDescent="0.25">
      <c r="A189" s="82" t="s">
        <v>358</v>
      </c>
      <c r="B189" s="84">
        <v>5421</v>
      </c>
      <c r="C189" s="29"/>
      <c r="D189" s="29"/>
      <c r="E189" s="29"/>
    </row>
    <row r="190" spans="1:5" x14ac:dyDescent="0.25">
      <c r="A190" s="82" t="s">
        <v>359</v>
      </c>
      <c r="B190" s="84">
        <v>5431</v>
      </c>
      <c r="C190" s="29"/>
      <c r="D190" s="29"/>
      <c r="E190" s="29"/>
    </row>
    <row r="191" spans="1:5" x14ac:dyDescent="0.25">
      <c r="A191" s="82" t="s">
        <v>360</v>
      </c>
      <c r="B191" s="84">
        <v>5441</v>
      </c>
      <c r="C191" s="29"/>
      <c r="D191" s="29"/>
      <c r="E191" s="29"/>
    </row>
    <row r="192" spans="1:5" x14ac:dyDescent="0.25">
      <c r="A192" s="82" t="s">
        <v>364</v>
      </c>
      <c r="B192" s="84">
        <v>5481</v>
      </c>
      <c r="C192" s="29"/>
      <c r="D192" s="29"/>
      <c r="E192" s="29"/>
    </row>
    <row r="193" spans="1:5" x14ac:dyDescent="0.25">
      <c r="A193" s="82" t="s">
        <v>365</v>
      </c>
      <c r="B193" s="84">
        <v>5521</v>
      </c>
      <c r="C193" s="29"/>
      <c r="D193" s="29"/>
      <c r="E193" s="29"/>
    </row>
    <row r="194" spans="1:5" x14ac:dyDescent="0.25">
      <c r="A194" s="82" t="s">
        <v>198</v>
      </c>
      <c r="B194" s="84">
        <v>5561</v>
      </c>
      <c r="C194" s="29"/>
      <c r="D194" s="29"/>
      <c r="E194" s="29"/>
    </row>
    <row r="195" spans="1:5" x14ac:dyDescent="0.25">
      <c r="A195" s="82" t="s">
        <v>366</v>
      </c>
      <c r="B195" s="84">
        <v>5601</v>
      </c>
      <c r="C195" s="29"/>
      <c r="D195" s="29"/>
      <c r="E195" s="29"/>
    </row>
    <row r="196" spans="1:5" x14ac:dyDescent="0.25">
      <c r="A196" s="82" t="s">
        <v>368</v>
      </c>
      <c r="B196" s="84">
        <v>5641</v>
      </c>
      <c r="C196" s="29"/>
      <c r="D196" s="29"/>
      <c r="E196" s="29"/>
    </row>
    <row r="197" spans="1:5" x14ac:dyDescent="0.25">
      <c r="A197" s="82" t="s">
        <v>259</v>
      </c>
      <c r="B197" s="84">
        <v>5711</v>
      </c>
      <c r="C197" s="29"/>
      <c r="D197" s="29"/>
      <c r="E197" s="29"/>
    </row>
    <row r="198" spans="1:5" x14ac:dyDescent="0.25">
      <c r="A198" s="82" t="s">
        <v>86</v>
      </c>
      <c r="B198" s="84">
        <v>5791</v>
      </c>
      <c r="C198" s="29"/>
      <c r="D198" s="29"/>
      <c r="E198" s="29"/>
    </row>
    <row r="199" spans="1:5" x14ac:dyDescent="0.25">
      <c r="A199" s="82" t="s">
        <v>130</v>
      </c>
      <c r="B199" s="84">
        <v>5861</v>
      </c>
      <c r="C199" s="29"/>
      <c r="D199" s="29"/>
      <c r="E199" s="29"/>
    </row>
    <row r="200" spans="1:5" x14ac:dyDescent="0.25">
      <c r="A200" s="82" t="s">
        <v>87</v>
      </c>
      <c r="B200" s="84">
        <v>5901</v>
      </c>
      <c r="C200" s="29"/>
      <c r="D200" s="29"/>
      <c r="E200" s="29"/>
    </row>
    <row r="201" spans="1:5" x14ac:dyDescent="0.25">
      <c r="A201" s="82" t="s">
        <v>316</v>
      </c>
      <c r="B201" s="84">
        <v>5931</v>
      </c>
      <c r="C201" s="29"/>
      <c r="D201" s="29"/>
      <c r="E201" s="29"/>
    </row>
    <row r="202" spans="1:5" x14ac:dyDescent="0.25">
      <c r="A202" s="82" t="s">
        <v>289</v>
      </c>
      <c r="B202" s="84">
        <v>5971</v>
      </c>
      <c r="C202" s="29"/>
      <c r="D202" s="29"/>
      <c r="E202" s="29"/>
    </row>
    <row r="203" spans="1:5" x14ac:dyDescent="0.25">
      <c r="A203" s="82" t="s">
        <v>184</v>
      </c>
      <c r="B203" s="84">
        <v>5981</v>
      </c>
      <c r="C203" s="29"/>
      <c r="D203" s="29"/>
      <c r="E203" s="29"/>
    </row>
    <row r="204" spans="1:5" x14ac:dyDescent="0.25">
      <c r="A204" s="82" t="s">
        <v>167</v>
      </c>
      <c r="B204" s="84">
        <v>5991</v>
      </c>
      <c r="C204" s="29"/>
      <c r="D204" s="29"/>
      <c r="E204" s="29"/>
    </row>
    <row r="205" spans="1:5" x14ac:dyDescent="0.25">
      <c r="A205" s="82" t="s">
        <v>265</v>
      </c>
      <c r="B205" s="84">
        <v>6009</v>
      </c>
      <c r="C205" s="29"/>
      <c r="D205" s="29"/>
      <c r="E205" s="29"/>
    </row>
    <row r="206" spans="1:5" x14ac:dyDescent="0.25">
      <c r="A206" s="82" t="s">
        <v>201</v>
      </c>
      <c r="B206" s="84">
        <v>6011</v>
      </c>
      <c r="C206" s="29"/>
      <c r="D206" s="29"/>
      <c r="E206" s="29"/>
    </row>
    <row r="207" spans="1:5" x14ac:dyDescent="0.25">
      <c r="A207" s="82" t="s">
        <v>88</v>
      </c>
      <c r="B207" s="84">
        <v>6012</v>
      </c>
      <c r="C207" s="29"/>
      <c r="D207" s="29"/>
      <c r="E207" s="29"/>
    </row>
    <row r="208" spans="1:5" x14ac:dyDescent="0.25">
      <c r="A208" s="82" t="s">
        <v>347</v>
      </c>
      <c r="B208" s="84">
        <v>6013</v>
      </c>
      <c r="C208" s="29"/>
      <c r="D208" s="29"/>
      <c r="E208" s="29"/>
    </row>
    <row r="209" spans="1:5" x14ac:dyDescent="0.25">
      <c r="A209" s="82" t="s">
        <v>227</v>
      </c>
      <c r="B209" s="84">
        <v>6014</v>
      </c>
      <c r="C209" s="29"/>
      <c r="D209" s="29"/>
      <c r="E209" s="29"/>
    </row>
    <row r="210" spans="1:5" x14ac:dyDescent="0.25">
      <c r="A210" s="82" t="s">
        <v>343</v>
      </c>
      <c r="B210" s="84">
        <v>6015</v>
      </c>
      <c r="C210" s="29"/>
      <c r="D210" s="29"/>
      <c r="E210" s="29"/>
    </row>
    <row r="211" spans="1:5" x14ac:dyDescent="0.25">
      <c r="A211" s="82" t="s">
        <v>361</v>
      </c>
      <c r="B211" s="84">
        <v>6018</v>
      </c>
      <c r="C211" s="29"/>
      <c r="D211" s="29"/>
      <c r="E211" s="29"/>
    </row>
    <row r="212" spans="1:5" x14ac:dyDescent="0.25">
      <c r="A212" s="82" t="s">
        <v>147</v>
      </c>
      <c r="B212" s="84">
        <v>6023</v>
      </c>
      <c r="C212" s="29"/>
      <c r="D212" s="29"/>
      <c r="E212" s="29"/>
    </row>
    <row r="213" spans="1:5" x14ac:dyDescent="0.25">
      <c r="A213" s="82" t="s">
        <v>357</v>
      </c>
      <c r="B213" s="84">
        <v>6024</v>
      </c>
      <c r="C213" s="29"/>
      <c r="D213" s="29"/>
      <c r="E213" s="29"/>
    </row>
    <row r="214" spans="1:5" x14ac:dyDescent="0.25">
      <c r="A214" s="82" t="s">
        <v>163</v>
      </c>
      <c r="B214" s="84">
        <v>6031</v>
      </c>
      <c r="C214" s="29"/>
      <c r="D214" s="29"/>
      <c r="E214" s="29"/>
    </row>
    <row r="215" spans="1:5" x14ac:dyDescent="0.25">
      <c r="A215" s="82" t="s">
        <v>264</v>
      </c>
      <c r="B215" s="84">
        <v>6033</v>
      </c>
      <c r="C215" s="29"/>
      <c r="D215" s="29"/>
      <c r="E215" s="29"/>
    </row>
    <row r="216" spans="1:5" x14ac:dyDescent="0.25">
      <c r="A216" s="82" t="s">
        <v>155</v>
      </c>
      <c r="B216" s="84">
        <v>6034</v>
      </c>
      <c r="C216" s="29"/>
      <c r="D216" s="29"/>
      <c r="E216" s="29"/>
    </row>
    <row r="217" spans="1:5" x14ac:dyDescent="0.25">
      <c r="A217" s="82" t="s">
        <v>312</v>
      </c>
      <c r="B217" s="84">
        <v>6041</v>
      </c>
      <c r="C217" s="29"/>
      <c r="D217" s="29"/>
      <c r="E217" s="29"/>
    </row>
    <row r="218" spans="1:5" x14ac:dyDescent="0.25">
      <c r="A218" s="82" t="s">
        <v>350</v>
      </c>
      <c r="B218" s="84">
        <v>6046</v>
      </c>
      <c r="C218" s="29"/>
      <c r="D218" s="29"/>
      <c r="E218" s="29"/>
    </row>
    <row r="219" spans="1:5" x14ac:dyDescent="0.25">
      <c r="A219" s="82" t="s">
        <v>117</v>
      </c>
      <c r="B219" s="84">
        <v>6047</v>
      </c>
      <c r="C219" s="29"/>
      <c r="D219" s="29"/>
      <c r="E219" s="29"/>
    </row>
    <row r="220" spans="1:5" x14ac:dyDescent="0.25">
      <c r="A220" s="82" t="s">
        <v>274</v>
      </c>
      <c r="B220" s="84">
        <v>6048</v>
      </c>
      <c r="C220" s="29"/>
      <c r="D220" s="29"/>
      <c r="E220" s="29"/>
    </row>
    <row r="221" spans="1:5" x14ac:dyDescent="0.25">
      <c r="A221" s="82" t="s">
        <v>166</v>
      </c>
      <c r="B221" s="84">
        <v>6051</v>
      </c>
      <c r="C221" s="29"/>
      <c r="D221" s="29"/>
      <c r="E221" s="29"/>
    </row>
    <row r="222" spans="1:5" x14ac:dyDescent="0.25">
      <c r="A222" s="82" t="s">
        <v>314</v>
      </c>
      <c r="B222" s="84">
        <v>6057</v>
      </c>
      <c r="C222" s="29"/>
      <c r="D222" s="29"/>
      <c r="E222" s="29"/>
    </row>
    <row r="223" spans="1:5" x14ac:dyDescent="0.25">
      <c r="A223" s="82" t="s">
        <v>140</v>
      </c>
      <c r="B223" s="84">
        <v>6082</v>
      </c>
      <c r="C223" s="29"/>
      <c r="D223" s="29"/>
      <c r="E223" s="29"/>
    </row>
    <row r="224" spans="1:5" x14ac:dyDescent="0.25">
      <c r="A224" s="82" t="s">
        <v>172</v>
      </c>
      <c r="B224" s="84">
        <v>6091</v>
      </c>
      <c r="C224" s="29"/>
      <c r="D224" s="29"/>
      <c r="E224" s="29"/>
    </row>
    <row r="225" spans="1:5" x14ac:dyDescent="0.25">
      <c r="A225" s="82" t="s">
        <v>142</v>
      </c>
      <c r="B225" s="84">
        <v>6093</v>
      </c>
      <c r="C225" s="29"/>
      <c r="D225" s="29"/>
      <c r="E225" s="29"/>
    </row>
    <row r="226" spans="1:5" x14ac:dyDescent="0.25">
      <c r="A226" s="82" t="s">
        <v>313</v>
      </c>
      <c r="B226" s="84">
        <v>6099</v>
      </c>
      <c r="C226" s="29"/>
      <c r="D226" s="29"/>
      <c r="E226" s="29"/>
    </row>
    <row r="227" spans="1:5" x14ac:dyDescent="0.25">
      <c r="A227" s="82" t="s">
        <v>89</v>
      </c>
      <c r="B227" s="84">
        <v>6111</v>
      </c>
      <c r="C227" s="29"/>
      <c r="D227" s="29"/>
      <c r="E227" s="29"/>
    </row>
    <row r="228" spans="1:5" x14ac:dyDescent="0.25">
      <c r="A228" s="82" t="s">
        <v>334</v>
      </c>
      <c r="B228" s="84">
        <v>6121</v>
      </c>
      <c r="C228" s="29"/>
      <c r="D228" s="29"/>
      <c r="E228" s="29"/>
    </row>
    <row r="229" spans="1:5" x14ac:dyDescent="0.25">
      <c r="A229" s="82" t="s">
        <v>250</v>
      </c>
      <c r="B229" s="84">
        <v>6161</v>
      </c>
      <c r="C229" s="29"/>
      <c r="D229" s="29"/>
      <c r="E229" s="29"/>
    </row>
    <row r="230" spans="1:5" x14ac:dyDescent="0.25">
      <c r="A230" s="82" t="s">
        <v>211</v>
      </c>
      <c r="B230" s="84">
        <v>6171</v>
      </c>
      <c r="C230" s="29"/>
      <c r="D230" s="29"/>
      <c r="E230" s="29"/>
    </row>
    <row r="231" spans="1:5" x14ac:dyDescent="0.25">
      <c r="A231" s="82" t="s">
        <v>209</v>
      </c>
      <c r="B231" s="84">
        <v>6221</v>
      </c>
      <c r="C231" s="29"/>
      <c r="D231" s="29"/>
      <c r="E231" s="29"/>
    </row>
    <row r="232" spans="1:5" x14ac:dyDescent="0.25">
      <c r="A232" s="82" t="s">
        <v>217</v>
      </c>
      <c r="B232" s="84">
        <v>6231</v>
      </c>
      <c r="C232" s="29"/>
      <c r="D232" s="29"/>
      <c r="E232" s="29"/>
    </row>
    <row r="233" spans="1:5" x14ac:dyDescent="0.25">
      <c r="A233" s="82" t="s">
        <v>223</v>
      </c>
      <c r="B233" s="84">
        <v>6251</v>
      </c>
      <c r="C233" s="29"/>
      <c r="D233" s="29"/>
      <c r="E233" s="29"/>
    </row>
    <row r="234" spans="1:5" x14ac:dyDescent="0.25">
      <c r="A234" s="82" t="s">
        <v>362</v>
      </c>
      <c r="B234" s="84">
        <v>6281</v>
      </c>
      <c r="C234" s="29"/>
      <c r="D234" s="29"/>
      <c r="E234" s="29"/>
    </row>
    <row r="235" spans="1:5" x14ac:dyDescent="0.25">
      <c r="A235" s="82" t="s">
        <v>234</v>
      </c>
      <c r="B235" s="84">
        <v>6301</v>
      </c>
      <c r="C235" s="29"/>
      <c r="D235" s="29"/>
      <c r="E235" s="29"/>
    </row>
    <row r="236" spans="1:5" x14ac:dyDescent="0.25">
      <c r="A236" s="82" t="s">
        <v>243</v>
      </c>
      <c r="B236" s="84">
        <v>6331</v>
      </c>
      <c r="C236" s="29"/>
      <c r="D236" s="29"/>
      <c r="E236" s="29"/>
    </row>
    <row r="237" spans="1:5" x14ac:dyDescent="0.25">
      <c r="A237" s="82" t="s">
        <v>245</v>
      </c>
      <c r="B237" s="84">
        <v>6351</v>
      </c>
      <c r="C237" s="29"/>
      <c r="D237" s="29"/>
      <c r="E237" s="29"/>
    </row>
    <row r="238" spans="1:5" x14ac:dyDescent="0.25">
      <c r="A238" s="82" t="s">
        <v>237</v>
      </c>
      <c r="B238" s="84">
        <v>6361</v>
      </c>
      <c r="C238" s="29"/>
      <c r="D238" s="29"/>
      <c r="E238" s="29"/>
    </row>
    <row r="239" spans="1:5" x14ac:dyDescent="0.25">
      <c r="A239" s="82" t="s">
        <v>258</v>
      </c>
      <c r="B239" s="84">
        <v>6391</v>
      </c>
      <c r="C239" s="29"/>
      <c r="D239" s="29"/>
      <c r="E239" s="29"/>
    </row>
    <row r="240" spans="1:5" x14ac:dyDescent="0.25">
      <c r="A240" s="82" t="s">
        <v>225</v>
      </c>
      <c r="B240" s="84">
        <v>6411</v>
      </c>
      <c r="C240" s="29"/>
      <c r="D240" s="29"/>
      <c r="E240" s="29"/>
    </row>
    <row r="241" spans="1:5" x14ac:dyDescent="0.25">
      <c r="A241" s="82" t="s">
        <v>226</v>
      </c>
      <c r="B241" s="84">
        <v>6441</v>
      </c>
      <c r="C241" s="29"/>
      <c r="D241" s="29"/>
      <c r="E241" s="29"/>
    </row>
    <row r="242" spans="1:5" x14ac:dyDescent="0.25">
      <c r="A242" s="82" t="s">
        <v>280</v>
      </c>
      <c r="B242" s="84">
        <v>6501</v>
      </c>
      <c r="C242" s="29"/>
      <c r="D242" s="29"/>
      <c r="E242" s="29"/>
    </row>
    <row r="243" spans="1:5" x14ac:dyDescent="0.25">
      <c r="A243" s="82" t="s">
        <v>285</v>
      </c>
      <c r="B243" s="84">
        <v>6521</v>
      </c>
      <c r="C243" s="29"/>
      <c r="D243" s="29"/>
      <c r="E243" s="29"/>
    </row>
    <row r="244" spans="1:5" x14ac:dyDescent="0.25">
      <c r="A244" s="82" t="s">
        <v>292</v>
      </c>
      <c r="B244" s="84">
        <v>6571</v>
      </c>
      <c r="C244" s="29"/>
      <c r="D244" s="29"/>
      <c r="E244" s="29"/>
    </row>
    <row r="245" spans="1:5" x14ac:dyDescent="0.25">
      <c r="A245" s="82" t="s">
        <v>293</v>
      </c>
      <c r="B245" s="84">
        <v>6591</v>
      </c>
      <c r="C245" s="29"/>
      <c r="D245" s="29"/>
      <c r="E245" s="29"/>
    </row>
    <row r="246" spans="1:5" x14ac:dyDescent="0.25">
      <c r="A246" s="82" t="s">
        <v>178</v>
      </c>
      <c r="B246" s="84">
        <v>6611</v>
      </c>
      <c r="C246" s="29"/>
      <c r="D246" s="29"/>
      <c r="E246" s="29"/>
    </row>
    <row r="247" spans="1:5" x14ac:dyDescent="0.25">
      <c r="A247" s="82" t="s">
        <v>297</v>
      </c>
      <c r="B247" s="84">
        <v>6631</v>
      </c>
      <c r="C247" s="29"/>
      <c r="D247" s="29"/>
      <c r="E247" s="29"/>
    </row>
    <row r="248" spans="1:5" x14ac:dyDescent="0.25">
      <c r="A248" s="82" t="s">
        <v>309</v>
      </c>
      <c r="B248" s="84">
        <v>6681</v>
      </c>
      <c r="C248" s="29"/>
      <c r="D248" s="29"/>
      <c r="E248" s="29"/>
    </row>
    <row r="249" spans="1:5" x14ac:dyDescent="0.25">
      <c r="A249" s="82" t="s">
        <v>320</v>
      </c>
      <c r="B249" s="84">
        <v>6741</v>
      </c>
      <c r="C249" s="29"/>
      <c r="D249" s="29"/>
      <c r="E249" s="29"/>
    </row>
    <row r="250" spans="1:5" x14ac:dyDescent="0.25">
      <c r="A250" s="82" t="s">
        <v>215</v>
      </c>
      <c r="B250" s="84">
        <v>6751</v>
      </c>
      <c r="C250" s="29"/>
      <c r="D250" s="29"/>
      <c r="E250" s="29"/>
    </row>
    <row r="251" spans="1:5" x14ac:dyDescent="0.25">
      <c r="A251" s="82" t="s">
        <v>323</v>
      </c>
      <c r="B251" s="84">
        <v>6761</v>
      </c>
      <c r="C251" s="29"/>
      <c r="D251" s="29"/>
      <c r="E251" s="29"/>
    </row>
    <row r="252" spans="1:5" x14ac:dyDescent="0.25">
      <c r="A252" s="82" t="s">
        <v>236</v>
      </c>
      <c r="B252" s="84">
        <v>6771</v>
      </c>
      <c r="C252" s="29"/>
      <c r="D252" s="29"/>
      <c r="E252" s="29"/>
    </row>
    <row r="253" spans="1:5" x14ac:dyDescent="0.25">
      <c r="A253" s="82" t="s">
        <v>325</v>
      </c>
      <c r="B253" s="84">
        <v>6781</v>
      </c>
      <c r="C253" s="29"/>
      <c r="D253" s="29"/>
      <c r="E253" s="29"/>
    </row>
    <row r="254" spans="1:5" x14ac:dyDescent="0.25">
      <c r="A254" s="82" t="s">
        <v>327</v>
      </c>
      <c r="B254" s="84">
        <v>6801</v>
      </c>
      <c r="C254" s="29"/>
      <c r="D254" s="29"/>
      <c r="E254" s="29"/>
    </row>
    <row r="255" spans="1:5" x14ac:dyDescent="0.25">
      <c r="A255" s="82" t="s">
        <v>331</v>
      </c>
      <c r="B255" s="84">
        <v>6821</v>
      </c>
      <c r="C255" s="29"/>
      <c r="D255" s="29"/>
      <c r="E255" s="29"/>
    </row>
    <row r="256" spans="1:5" x14ac:dyDescent="0.25">
      <c r="A256" s="82" t="s">
        <v>340</v>
      </c>
      <c r="B256" s="84">
        <v>6841</v>
      </c>
      <c r="C256" s="29"/>
      <c r="D256" s="29"/>
      <c r="E256" s="29"/>
    </row>
    <row r="257" spans="1:5" x14ac:dyDescent="0.25">
      <c r="A257" s="82" t="s">
        <v>369</v>
      </c>
      <c r="B257" s="84">
        <v>6901</v>
      </c>
      <c r="C257" s="29"/>
      <c r="D257" s="29"/>
      <c r="E257" s="29"/>
    </row>
    <row r="258" spans="1:5" x14ac:dyDescent="0.25">
      <c r="A258" s="82" t="s">
        <v>247</v>
      </c>
      <c r="B258" s="84">
        <v>6921</v>
      </c>
      <c r="C258" s="29"/>
      <c r="D258" s="29"/>
      <c r="E258" s="29"/>
    </row>
    <row r="259" spans="1:5" x14ac:dyDescent="0.25">
      <c r="A259" s="82" t="s">
        <v>372</v>
      </c>
      <c r="B259" s="84">
        <v>6961</v>
      </c>
      <c r="C259" s="29"/>
      <c r="D259" s="29"/>
      <c r="E259" s="29"/>
    </row>
    <row r="260" spans="1:5" x14ac:dyDescent="0.25">
      <c r="A260" s="82" t="s">
        <v>132</v>
      </c>
      <c r="B260" s="84">
        <v>7005</v>
      </c>
      <c r="C260" s="29"/>
      <c r="D260" s="29"/>
      <c r="E260" s="29"/>
    </row>
    <row r="261" spans="1:5" x14ac:dyDescent="0.25">
      <c r="A261" s="82" t="s">
        <v>146</v>
      </c>
      <c r="B261" s="84">
        <v>7011</v>
      </c>
      <c r="C261" s="29"/>
      <c r="D261" s="29"/>
      <c r="E261" s="29"/>
    </row>
    <row r="262" spans="1:5" x14ac:dyDescent="0.25">
      <c r="A262" s="82" t="s">
        <v>266</v>
      </c>
      <c r="B262" s="84">
        <v>7014</v>
      </c>
      <c r="C262" s="29"/>
      <c r="D262" s="29"/>
      <c r="E262" s="29"/>
    </row>
    <row r="263" spans="1:5" x14ac:dyDescent="0.25">
      <c r="A263" s="82" t="s">
        <v>90</v>
      </c>
      <c r="B263" s="84">
        <v>7015</v>
      </c>
      <c r="C263" s="29"/>
      <c r="D263" s="29"/>
      <c r="E263" s="29"/>
    </row>
    <row r="264" spans="1:5" x14ac:dyDescent="0.25">
      <c r="A264" s="82" t="s">
        <v>91</v>
      </c>
      <c r="B264" s="84">
        <v>7016</v>
      </c>
      <c r="C264" s="29"/>
      <c r="D264" s="29"/>
      <c r="E264" s="29"/>
    </row>
    <row r="265" spans="1:5" x14ac:dyDescent="0.25">
      <c r="A265" s="82" t="s">
        <v>263</v>
      </c>
      <c r="B265" s="84">
        <v>7018</v>
      </c>
      <c r="C265" s="29"/>
      <c r="D265" s="29"/>
      <c r="E265" s="29"/>
    </row>
    <row r="266" spans="1:5" x14ac:dyDescent="0.25">
      <c r="A266" s="82" t="s">
        <v>306</v>
      </c>
      <c r="B266" s="84">
        <v>7032</v>
      </c>
      <c r="C266" s="29"/>
      <c r="D266" s="29"/>
      <c r="E266" s="29"/>
    </row>
    <row r="267" spans="1:5" x14ac:dyDescent="0.25">
      <c r="A267" s="82" t="s">
        <v>249</v>
      </c>
      <c r="B267" s="84">
        <v>7033</v>
      </c>
      <c r="C267" s="29"/>
      <c r="D267" s="29"/>
      <c r="E267" s="29"/>
    </row>
    <row r="268" spans="1:5" x14ac:dyDescent="0.25">
      <c r="A268" s="82" t="s">
        <v>345</v>
      </c>
      <c r="B268" s="84">
        <v>7034</v>
      </c>
      <c r="C268" s="29"/>
      <c r="D268" s="29"/>
      <c r="E268" s="29"/>
    </row>
    <row r="269" spans="1:5" x14ac:dyDescent="0.25">
      <c r="A269" s="82" t="s">
        <v>262</v>
      </c>
      <c r="B269" s="84">
        <v>7037</v>
      </c>
      <c r="C269" s="29"/>
      <c r="D269" s="29"/>
      <c r="E269" s="29"/>
    </row>
    <row r="270" spans="1:5" x14ac:dyDescent="0.25">
      <c r="A270" s="82" t="s">
        <v>346</v>
      </c>
      <c r="B270" s="84">
        <v>7042</v>
      </c>
      <c r="C270" s="29"/>
      <c r="D270" s="29"/>
      <c r="E270" s="29"/>
    </row>
    <row r="271" spans="1:5" ht="14.1" customHeight="1" x14ac:dyDescent="0.25">
      <c r="A271" s="82" t="s">
        <v>114</v>
      </c>
      <c r="B271" s="84">
        <v>7043</v>
      </c>
      <c r="C271" s="29"/>
      <c r="D271" s="29"/>
      <c r="E271" s="29"/>
    </row>
    <row r="272" spans="1:5" x14ac:dyDescent="0.25">
      <c r="A272" s="82" t="s">
        <v>373</v>
      </c>
      <c r="B272" s="84">
        <v>7049</v>
      </c>
      <c r="C272" s="29"/>
      <c r="D272" s="29"/>
      <c r="E272" s="29"/>
    </row>
    <row r="273" spans="1:5" x14ac:dyDescent="0.25">
      <c r="A273" s="82" t="s">
        <v>92</v>
      </c>
      <c r="B273" s="84">
        <v>7051</v>
      </c>
      <c r="C273" s="29"/>
      <c r="D273" s="29"/>
      <c r="E273" s="29"/>
    </row>
    <row r="274" spans="1:5" x14ac:dyDescent="0.25">
      <c r="A274" s="82" t="s">
        <v>93</v>
      </c>
      <c r="B274" s="84">
        <v>7056</v>
      </c>
      <c r="C274" s="29"/>
      <c r="D274" s="29"/>
      <c r="E274" s="29"/>
    </row>
    <row r="275" spans="1:5" x14ac:dyDescent="0.25">
      <c r="A275" s="82" t="s">
        <v>273</v>
      </c>
      <c r="B275" s="84">
        <v>7058</v>
      </c>
      <c r="C275" s="29"/>
      <c r="D275" s="29"/>
      <c r="E275" s="29"/>
    </row>
    <row r="276" spans="1:5" x14ac:dyDescent="0.25">
      <c r="A276" s="82" t="s">
        <v>193</v>
      </c>
      <c r="B276" s="84">
        <v>7060</v>
      </c>
      <c r="C276" s="29"/>
      <c r="D276" s="29"/>
      <c r="E276" s="29"/>
    </row>
    <row r="277" spans="1:5" x14ac:dyDescent="0.25">
      <c r="A277" s="82" t="s">
        <v>376</v>
      </c>
      <c r="B277" s="84">
        <v>7070</v>
      </c>
      <c r="C277" s="29"/>
      <c r="D277" s="29"/>
      <c r="E277" s="29"/>
    </row>
    <row r="278" spans="1:5" x14ac:dyDescent="0.25">
      <c r="A278" s="82" t="s">
        <v>170</v>
      </c>
      <c r="B278" s="84">
        <v>7080</v>
      </c>
      <c r="C278" s="29"/>
      <c r="D278" s="29"/>
      <c r="E278" s="29"/>
    </row>
    <row r="279" spans="1:5" x14ac:dyDescent="0.25">
      <c r="A279" s="82" t="s">
        <v>228</v>
      </c>
      <c r="B279" s="84">
        <v>7090</v>
      </c>
      <c r="C279" s="29"/>
      <c r="D279" s="29"/>
      <c r="E279" s="29"/>
    </row>
    <row r="280" spans="1:5" x14ac:dyDescent="0.25">
      <c r="A280" s="82" t="s">
        <v>342</v>
      </c>
      <c r="B280" s="84">
        <v>7108</v>
      </c>
      <c r="C280" s="29"/>
      <c r="D280" s="29"/>
      <c r="E280" s="29"/>
    </row>
    <row r="281" spans="1:5" x14ac:dyDescent="0.25">
      <c r="A281" s="82" t="s">
        <v>218</v>
      </c>
      <c r="B281" s="84">
        <v>7111</v>
      </c>
      <c r="C281" s="29"/>
      <c r="D281" s="29"/>
      <c r="E281" s="29"/>
    </row>
    <row r="282" spans="1:5" x14ac:dyDescent="0.25">
      <c r="A282" s="82" t="s">
        <v>219</v>
      </c>
      <c r="B282" s="84">
        <v>7131</v>
      </c>
      <c r="C282" s="29"/>
      <c r="D282" s="29"/>
      <c r="E282" s="29"/>
    </row>
    <row r="283" spans="1:5" x14ac:dyDescent="0.25">
      <c r="A283" s="82" t="s">
        <v>169</v>
      </c>
      <c r="B283" s="84">
        <v>7144</v>
      </c>
      <c r="C283" s="29"/>
      <c r="D283" s="29"/>
      <c r="E283" s="29"/>
    </row>
    <row r="284" spans="1:5" x14ac:dyDescent="0.25">
      <c r="A284" s="82" t="s">
        <v>224</v>
      </c>
      <c r="B284" s="84">
        <v>7151</v>
      </c>
      <c r="C284" s="29"/>
      <c r="D284" s="29"/>
      <c r="E284" s="29"/>
    </row>
    <row r="285" spans="1:5" x14ac:dyDescent="0.25">
      <c r="A285" s="82" t="s">
        <v>94</v>
      </c>
      <c r="B285" s="84">
        <v>7160</v>
      </c>
      <c r="C285" s="29"/>
      <c r="D285" s="29"/>
      <c r="E285" s="29"/>
    </row>
    <row r="286" spans="1:5" x14ac:dyDescent="0.25">
      <c r="A286" s="82" t="s">
        <v>216</v>
      </c>
      <c r="B286" s="84">
        <v>7191</v>
      </c>
      <c r="C286" s="29"/>
      <c r="D286" s="29"/>
      <c r="E286" s="29"/>
    </row>
    <row r="287" spans="1:5" x14ac:dyDescent="0.25">
      <c r="A287" s="82" t="s">
        <v>95</v>
      </c>
      <c r="B287" s="84">
        <v>7231</v>
      </c>
      <c r="C287" s="29"/>
      <c r="D287" s="29"/>
      <c r="E287" s="29"/>
    </row>
    <row r="288" spans="1:5" x14ac:dyDescent="0.25">
      <c r="A288" s="82" t="s">
        <v>272</v>
      </c>
      <c r="B288" s="84">
        <v>7251</v>
      </c>
      <c r="C288" s="29"/>
      <c r="D288" s="29"/>
      <c r="E288" s="29"/>
    </row>
    <row r="289" spans="1:5" x14ac:dyDescent="0.25">
      <c r="A289" s="82" t="s">
        <v>96</v>
      </c>
      <c r="B289" s="84">
        <v>7262</v>
      </c>
      <c r="C289" s="29"/>
      <c r="D289" s="29"/>
      <c r="E289" s="29"/>
    </row>
    <row r="290" spans="1:5" x14ac:dyDescent="0.25">
      <c r="A290" s="82" t="s">
        <v>97</v>
      </c>
      <c r="B290" s="84">
        <v>7271</v>
      </c>
      <c r="C290" s="29"/>
      <c r="D290" s="29"/>
      <c r="E290" s="29"/>
    </row>
    <row r="291" spans="1:5" x14ac:dyDescent="0.25">
      <c r="A291" s="82" t="s">
        <v>276</v>
      </c>
      <c r="B291" s="84">
        <v>7301</v>
      </c>
      <c r="C291" s="29"/>
      <c r="D291" s="29"/>
      <c r="E291" s="29"/>
    </row>
    <row r="292" spans="1:5" x14ac:dyDescent="0.25">
      <c r="A292" s="82" t="s">
        <v>279</v>
      </c>
      <c r="B292" s="84">
        <v>7341</v>
      </c>
      <c r="C292" s="29"/>
      <c r="D292" s="29"/>
      <c r="E292" s="29"/>
    </row>
    <row r="293" spans="1:5" x14ac:dyDescent="0.25">
      <c r="A293" s="82" t="s">
        <v>150</v>
      </c>
      <c r="B293" s="84">
        <v>7351</v>
      </c>
      <c r="C293" s="29"/>
      <c r="D293" s="29"/>
      <c r="E293" s="29"/>
    </row>
    <row r="294" spans="1:5" x14ac:dyDescent="0.25">
      <c r="A294" s="82" t="s">
        <v>328</v>
      </c>
      <c r="B294" s="84">
        <v>7371</v>
      </c>
      <c r="C294" s="29"/>
      <c r="D294" s="29"/>
      <c r="E294" s="29"/>
    </row>
    <row r="295" spans="1:5" x14ac:dyDescent="0.25">
      <c r="A295" s="82" t="s">
        <v>281</v>
      </c>
      <c r="B295" s="84">
        <v>7381</v>
      </c>
      <c r="C295" s="29"/>
      <c r="D295" s="29"/>
      <c r="E295" s="29"/>
    </row>
    <row r="296" spans="1:5" x14ac:dyDescent="0.25">
      <c r="A296" s="82" t="s">
        <v>98</v>
      </c>
      <c r="B296" s="84">
        <v>7391</v>
      </c>
      <c r="C296" s="29"/>
      <c r="D296" s="29"/>
      <c r="E296" s="29"/>
    </row>
    <row r="297" spans="1:5" x14ac:dyDescent="0.25">
      <c r="A297" s="82" t="s">
        <v>99</v>
      </c>
      <c r="B297" s="84">
        <v>7411</v>
      </c>
      <c r="C297" s="29"/>
      <c r="D297" s="29"/>
      <c r="E297" s="29"/>
    </row>
    <row r="298" spans="1:5" x14ac:dyDescent="0.25">
      <c r="A298" s="82" t="s">
        <v>282</v>
      </c>
      <c r="B298" s="84">
        <v>7461</v>
      </c>
      <c r="C298" s="29"/>
      <c r="D298" s="29"/>
      <c r="E298" s="29"/>
    </row>
    <row r="299" spans="1:5" x14ac:dyDescent="0.25">
      <c r="A299" s="82" t="s">
        <v>286</v>
      </c>
      <c r="B299" s="84">
        <v>7511</v>
      </c>
      <c r="C299" s="29"/>
      <c r="D299" s="29"/>
      <c r="E299" s="29"/>
    </row>
    <row r="300" spans="1:5" x14ac:dyDescent="0.25">
      <c r="A300" s="82" t="s">
        <v>287</v>
      </c>
      <c r="B300" s="84">
        <v>7531</v>
      </c>
      <c r="C300" s="29"/>
      <c r="D300" s="29"/>
      <c r="E300" s="29"/>
    </row>
    <row r="301" spans="1:5" x14ac:dyDescent="0.25">
      <c r="A301" s="82" t="s">
        <v>100</v>
      </c>
      <c r="B301" s="84">
        <v>7541</v>
      </c>
      <c r="C301" s="29"/>
      <c r="D301" s="29"/>
      <c r="E301" s="29"/>
    </row>
    <row r="302" spans="1:5" x14ac:dyDescent="0.25">
      <c r="A302" s="82" t="s">
        <v>298</v>
      </c>
      <c r="B302" s="84">
        <v>7591</v>
      </c>
      <c r="C302" s="29"/>
      <c r="D302" s="29"/>
      <c r="E302" s="29"/>
    </row>
    <row r="303" spans="1:5" x14ac:dyDescent="0.25">
      <c r="A303" s="82" t="s">
        <v>374</v>
      </c>
      <c r="B303" s="84">
        <v>7601</v>
      </c>
      <c r="C303" s="29"/>
      <c r="D303" s="29"/>
      <c r="E303" s="29"/>
    </row>
    <row r="304" spans="1:5" x14ac:dyDescent="0.25">
      <c r="A304" s="83" t="s">
        <v>118</v>
      </c>
      <c r="B304" s="84">
        <v>7631</v>
      </c>
      <c r="C304" s="29"/>
      <c r="D304" s="29"/>
      <c r="E304" s="29"/>
    </row>
    <row r="305" spans="1:5" x14ac:dyDescent="0.25">
      <c r="A305" s="82" t="s">
        <v>352</v>
      </c>
      <c r="B305" s="84">
        <v>7701</v>
      </c>
      <c r="C305" s="29"/>
      <c r="D305" s="29"/>
      <c r="E305" s="29"/>
    </row>
    <row r="306" spans="1:5" x14ac:dyDescent="0.25">
      <c r="A306" s="82" t="s">
        <v>355</v>
      </c>
      <c r="B306" s="84">
        <v>7721</v>
      </c>
      <c r="C306" s="29"/>
      <c r="D306" s="29"/>
      <c r="E306" s="29"/>
    </row>
    <row r="307" spans="1:5" x14ac:dyDescent="0.25">
      <c r="A307" s="82" t="s">
        <v>101</v>
      </c>
      <c r="B307" s="84">
        <v>7731</v>
      </c>
      <c r="C307" s="29"/>
      <c r="D307" s="29"/>
      <c r="E307" s="29"/>
    </row>
    <row r="308" spans="1:5" x14ac:dyDescent="0.25">
      <c r="A308" s="82" t="s">
        <v>102</v>
      </c>
      <c r="B308" s="84">
        <v>7741</v>
      </c>
      <c r="C308" s="29"/>
      <c r="D308" s="29"/>
      <c r="E308" s="29"/>
    </row>
    <row r="309" spans="1:5" x14ac:dyDescent="0.25">
      <c r="A309" s="82" t="s">
        <v>160</v>
      </c>
      <c r="B309" s="84">
        <v>7791</v>
      </c>
      <c r="C309" s="29"/>
      <c r="D309" s="29"/>
      <c r="E309" s="29"/>
    </row>
    <row r="310" spans="1:5" x14ac:dyDescent="0.25">
      <c r="A310" s="83" t="s">
        <v>437</v>
      </c>
      <c r="B310" s="84">
        <v>7812</v>
      </c>
      <c r="C310" s="29"/>
      <c r="D310" s="29"/>
      <c r="E310" s="29"/>
    </row>
    <row r="311" spans="1:5" x14ac:dyDescent="0.25">
      <c r="A311" s="83" t="s">
        <v>439</v>
      </c>
      <c r="B311" s="84">
        <v>7827</v>
      </c>
      <c r="C311" s="29"/>
      <c r="D311" s="29"/>
      <c r="E311" s="29"/>
    </row>
    <row r="312" spans="1:5" x14ac:dyDescent="0.25">
      <c r="A312" s="83" t="s">
        <v>438</v>
      </c>
      <c r="B312" s="84">
        <v>7835</v>
      </c>
      <c r="C312" s="29"/>
      <c r="D312" s="29"/>
      <c r="E312" s="29"/>
    </row>
    <row r="313" spans="1:5" x14ac:dyDescent="0.25">
      <c r="A313" s="83" t="s">
        <v>885</v>
      </c>
      <c r="B313" s="84">
        <v>7860</v>
      </c>
      <c r="C313" s="29"/>
      <c r="D313" s="29"/>
      <c r="E313" s="29"/>
    </row>
    <row r="314" spans="1:5" x14ac:dyDescent="0.25">
      <c r="A314" s="83" t="s">
        <v>886</v>
      </c>
      <c r="B314" s="84">
        <v>7861</v>
      </c>
      <c r="C314" s="29"/>
      <c r="D314" s="29"/>
      <c r="E314" s="29"/>
    </row>
    <row r="315" spans="1:5" x14ac:dyDescent="0.25">
      <c r="A315" s="83" t="s">
        <v>887</v>
      </c>
      <c r="B315" s="84">
        <v>7862</v>
      </c>
      <c r="C315" s="29"/>
      <c r="D315" s="29"/>
      <c r="E315" s="29"/>
    </row>
    <row r="316" spans="1:5" x14ac:dyDescent="0.25">
      <c r="A316" s="83" t="s">
        <v>888</v>
      </c>
      <c r="B316" s="84">
        <v>7863</v>
      </c>
      <c r="C316" s="29"/>
      <c r="D316" s="29"/>
      <c r="E316" s="29"/>
    </row>
    <row r="317" spans="1:5" x14ac:dyDescent="0.25">
      <c r="A317" s="83" t="s">
        <v>186</v>
      </c>
      <c r="B317" s="84">
        <v>8019</v>
      </c>
      <c r="C317" s="29"/>
      <c r="D317" s="29"/>
      <c r="E317" s="29"/>
    </row>
    <row r="318" spans="1:5" x14ac:dyDescent="0.25">
      <c r="A318" s="83" t="s">
        <v>103</v>
      </c>
      <c r="B318" s="84">
        <v>8101</v>
      </c>
      <c r="C318" s="29"/>
      <c r="D318" s="29"/>
      <c r="E318" s="29"/>
    </row>
    <row r="319" spans="1:5" x14ac:dyDescent="0.25">
      <c r="A319" s="83" t="s">
        <v>104</v>
      </c>
      <c r="B319" s="84">
        <v>8121</v>
      </c>
      <c r="C319" s="29"/>
      <c r="D319" s="29"/>
      <c r="E319" s="29"/>
    </row>
    <row r="320" spans="1:5" x14ac:dyDescent="0.25">
      <c r="A320" s="83" t="s">
        <v>105</v>
      </c>
      <c r="B320" s="84">
        <v>8131</v>
      </c>
      <c r="C320" s="29"/>
      <c r="D320" s="29"/>
      <c r="E320" s="29"/>
    </row>
    <row r="321" spans="1:5" x14ac:dyDescent="0.25">
      <c r="A321" s="82" t="s">
        <v>106</v>
      </c>
      <c r="B321" s="84">
        <v>8151</v>
      </c>
      <c r="C321" s="29"/>
      <c r="D321" s="29"/>
      <c r="E321" s="29"/>
    </row>
    <row r="322" spans="1:5" x14ac:dyDescent="0.25">
      <c r="A322" s="82" t="s">
        <v>107</v>
      </c>
      <c r="B322" s="84">
        <v>8181</v>
      </c>
      <c r="C322" s="29"/>
      <c r="D322" s="29"/>
      <c r="E322" s="29"/>
    </row>
    <row r="323" spans="1:5" x14ac:dyDescent="0.25">
      <c r="A323" s="31"/>
      <c r="B323" s="32"/>
      <c r="C323" s="29"/>
      <c r="D323" s="29"/>
      <c r="E323" s="29"/>
    </row>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4.xml><?xml version="1.0" encoding="utf-8"?>
<ct:contentTypeSchema xmlns:ct="http://schemas.microsoft.com/office/2006/metadata/contentType" xmlns:ma="http://schemas.microsoft.com/office/2006/metadata/properties/metaAttributes" ct:_="" ma:_="" ma:contentTypeName="Document" ma:contentTypeID="0x01010040D710D6B17B3F4CB8E9CE8E35AE5E96" ma:contentTypeVersion="1" ma:contentTypeDescription="Create a new document." ma:contentTypeScope="" ma:versionID="ae2eafe0ea11f289f6df5ac0e9e0bb50">
  <xsd:schema xmlns:xsd="http://www.w3.org/2001/XMLSchema" xmlns:xs="http://www.w3.org/2001/XMLSchema" xmlns:p="http://schemas.microsoft.com/office/2006/metadata/properties" xmlns:ns2="498944a7-2aa7-46de-8e9f-53d42fefaa47" targetNamespace="http://schemas.microsoft.com/office/2006/metadata/properties" ma:root="true" ma:fieldsID="a73026b52e30c32d74849c2738476fdf" ns2:_="">
    <xsd:import namespace="498944a7-2aa7-46de-8e9f-53d42fefaa47"/>
    <xsd:element name="properties">
      <xsd:complexType>
        <xsd:sequence>
          <xsd:element name="documentManagement">
            <xsd:complexType>
              <xsd:all>
                <xsd:element ref="ns2:SharedWithUser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498944a7-2aa7-46de-8e9f-53d42fefaa47" elementFormDefault="qualified">
    <xsd:import namespace="http://schemas.microsoft.com/office/2006/documentManagement/types"/>
    <xsd:import namespace="http://schemas.microsoft.com/office/infopath/2007/PartnerControls"/>
    <xsd:element name="SharedWithUsers" ma:index="8"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E1A51AEB-AFF7-4A88-B660-4CA714B85E09}">
  <ds:schemaRefs>
    <ds:schemaRef ds:uri="http://schemas.microsoft.com/DataMashup"/>
  </ds:schemaRefs>
</ds:datastoreItem>
</file>

<file path=customXml/itemProps2.xml><?xml version="1.0" encoding="utf-8"?>
<ds:datastoreItem xmlns:ds="http://schemas.openxmlformats.org/officeDocument/2006/customXml" ds:itemID="{B2A9FDB6-607F-45E8-9D8F-C01DA252FB75}">
  <ds:schemaRefs>
    <ds:schemaRef ds:uri="http://schemas.microsoft.com/sharepoint/v3/contenttype/forms"/>
  </ds:schemaRefs>
</ds:datastoreItem>
</file>

<file path=customXml/itemProps3.xml><?xml version="1.0" encoding="utf-8"?>
<ds:datastoreItem xmlns:ds="http://schemas.openxmlformats.org/officeDocument/2006/customXml" ds:itemID="{A981EA82-4EAC-4CB7-AEE6-15BF2F7E0B4D}">
  <ds:schemaRefs>
    <ds:schemaRef ds:uri="498944a7-2aa7-46de-8e9f-53d42fefaa47"/>
    <ds:schemaRef ds:uri="http://schemas.microsoft.com/office/infopath/2007/PartnerControls"/>
    <ds:schemaRef ds:uri="http://purl.org/dc/dcmitype/"/>
    <ds:schemaRef ds:uri="http://purl.org/dc/terms/"/>
    <ds:schemaRef ds:uri="http://purl.org/dc/elements/1.1/"/>
    <ds:schemaRef ds:uri="http://schemas.microsoft.com/office/2006/documentManagement/types"/>
    <ds:schemaRef ds:uri="http://schemas.openxmlformats.org/package/2006/metadata/core-properties"/>
    <ds:schemaRef ds:uri="http://schemas.microsoft.com/office/2006/metadata/properties"/>
    <ds:schemaRef ds:uri="http://www.w3.org/XML/1998/namespace"/>
  </ds:schemaRefs>
</ds:datastoreItem>
</file>

<file path=customXml/itemProps4.xml><?xml version="1.0" encoding="utf-8"?>
<ds:datastoreItem xmlns:ds="http://schemas.openxmlformats.org/officeDocument/2006/customXml" ds:itemID="{F769959E-5ED3-4337-97F3-D22B01438C43}">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498944a7-2aa7-46de-8e9f-53d42fefaa47"/>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7</vt:i4>
      </vt:variant>
      <vt:variant>
        <vt:lpstr>Named Ranges</vt:lpstr>
      </vt:variant>
      <vt:variant>
        <vt:i4>6</vt:i4>
      </vt:variant>
    </vt:vector>
  </HeadingPairs>
  <TitlesOfParts>
    <vt:vector size="13" baseType="lpstr">
      <vt:lpstr>PFEP User Guide</vt:lpstr>
      <vt:lpstr>School-level PFEP</vt:lpstr>
      <vt:lpstr>SPANISH</vt:lpstr>
      <vt:lpstr>HaitianCreole</vt:lpstr>
      <vt:lpstr>How to Upload to Collaboration </vt:lpstr>
      <vt:lpstr>DATA Source</vt:lpstr>
      <vt:lpstr>SCHOOL LIST</vt:lpstr>
      <vt:lpstr>HaitianCreole!Print_Area</vt:lpstr>
      <vt:lpstr>'How to Upload to Collaboration '!Print_Area</vt:lpstr>
      <vt:lpstr>'PFEP User Guide'!Print_Area</vt:lpstr>
      <vt:lpstr>'School-level PFEP'!Print_Area</vt:lpstr>
      <vt:lpstr>School</vt:lpstr>
      <vt:lpstr>Schoolname</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Arteaga, Pedro</dc:creator>
  <cp:lastModifiedBy>Jennifer Paez</cp:lastModifiedBy>
  <cp:lastPrinted>2021-08-26T12:31:32Z</cp:lastPrinted>
  <dcterms:created xsi:type="dcterms:W3CDTF">2018-08-10T16:47:34Z</dcterms:created>
  <dcterms:modified xsi:type="dcterms:W3CDTF">2022-01-18T18:18:45Z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0x01010040D710D6B17B3F4CB8E9CE8E35AE5E96</vt:lpwstr>
  </property>
</Properties>
</file>